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YandexDisk\Артефакт\Gorbach\2020\МУРМАНСК_НОК\15_СДАЧА\1_СОЦ.ОБСЛУЖИВАНИЕ\сдача\"/>
    </mc:Choice>
  </mc:AlternateContent>
  <bookViews>
    <workbookView xWindow="0" yWindow="0" windowWidth="20250" windowHeight="7320"/>
  </bookViews>
  <sheets>
    <sheet name="Таблица НОК" sheetId="1" r:id="rId1"/>
    <sheet name="Рейтинг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7" i="1" l="1"/>
  <c r="AC118" i="1" s="1"/>
  <c r="AB117" i="1"/>
  <c r="AA117" i="1"/>
  <c r="Z117" i="1"/>
  <c r="Y117" i="1"/>
  <c r="Y118" i="1" s="1"/>
  <c r="X117" i="1"/>
  <c r="W117" i="1"/>
  <c r="V117" i="1"/>
  <c r="U117" i="1"/>
  <c r="U118" i="1" s="1"/>
  <c r="T117" i="1"/>
  <c r="S117" i="1"/>
  <c r="R117" i="1"/>
  <c r="Q117" i="1"/>
  <c r="Q118" i="1" s="1"/>
  <c r="N117" i="1"/>
  <c r="M117" i="1"/>
  <c r="M118" i="1" s="1"/>
  <c r="L117" i="1"/>
  <c r="K117" i="1"/>
  <c r="J117" i="1"/>
  <c r="P117" i="1"/>
  <c r="O117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O115" i="1"/>
  <c r="N115" i="1"/>
  <c r="M115" i="1"/>
  <c r="L115" i="1"/>
  <c r="K115" i="1"/>
  <c r="J115" i="1"/>
  <c r="P115" i="1"/>
  <c r="AC113" i="1"/>
  <c r="AB113" i="1"/>
  <c r="AB118" i="1" s="1"/>
  <c r="AA113" i="1"/>
  <c r="AA118" i="1" s="1"/>
  <c r="Z113" i="1"/>
  <c r="Z118" i="1" s="1"/>
  <c r="Y113" i="1"/>
  <c r="X113" i="1"/>
  <c r="X118" i="1" s="1"/>
  <c r="W113" i="1"/>
  <c r="W118" i="1" s="1"/>
  <c r="V113" i="1"/>
  <c r="V118" i="1" s="1"/>
  <c r="U113" i="1"/>
  <c r="T113" i="1"/>
  <c r="T118" i="1" s="1"/>
  <c r="S113" i="1"/>
  <c r="S118" i="1" s="1"/>
  <c r="R113" i="1"/>
  <c r="R118" i="1" s="1"/>
  <c r="Q113" i="1"/>
  <c r="P113" i="1"/>
  <c r="O113" i="1"/>
  <c r="N113" i="1"/>
  <c r="N118" i="1" s="1"/>
  <c r="M113" i="1"/>
  <c r="L113" i="1"/>
  <c r="L118" i="1" s="1"/>
  <c r="K113" i="1"/>
  <c r="K118" i="1" s="1"/>
  <c r="J113" i="1"/>
  <c r="J118" i="1" s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N109" i="1"/>
  <c r="M109" i="1"/>
  <c r="L109" i="1"/>
  <c r="K109" i="1"/>
  <c r="J109" i="1"/>
  <c r="O109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N107" i="1"/>
  <c r="M107" i="1"/>
  <c r="L107" i="1"/>
  <c r="K107" i="1"/>
  <c r="J107" i="1"/>
  <c r="P107" i="1"/>
  <c r="O107" i="1"/>
  <c r="AC105" i="1"/>
  <c r="AC110" i="1" s="1"/>
  <c r="AB105" i="1"/>
  <c r="AB110" i="1" s="1"/>
  <c r="AA105" i="1"/>
  <c r="AA110" i="1" s="1"/>
  <c r="Z105" i="1"/>
  <c r="Z110" i="1" s="1"/>
  <c r="Y105" i="1"/>
  <c r="Y110" i="1" s="1"/>
  <c r="X105" i="1"/>
  <c r="X110" i="1" s="1"/>
  <c r="W105" i="1"/>
  <c r="W110" i="1" s="1"/>
  <c r="V105" i="1"/>
  <c r="V110" i="1" s="1"/>
  <c r="U105" i="1"/>
  <c r="U110" i="1" s="1"/>
  <c r="T105" i="1"/>
  <c r="T110" i="1" s="1"/>
  <c r="S105" i="1"/>
  <c r="S110" i="1" s="1"/>
  <c r="R105" i="1"/>
  <c r="R110" i="1" s="1"/>
  <c r="Q105" i="1"/>
  <c r="Q110" i="1" s="1"/>
  <c r="P105" i="1"/>
  <c r="N105" i="1"/>
  <c r="N110" i="1" s="1"/>
  <c r="M105" i="1"/>
  <c r="M110" i="1" s="1"/>
  <c r="L105" i="1"/>
  <c r="L110" i="1" s="1"/>
  <c r="K105" i="1"/>
  <c r="K110" i="1" s="1"/>
  <c r="J105" i="1"/>
  <c r="J110" i="1" s="1"/>
  <c r="O105" i="1"/>
  <c r="O110" i="1" s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O101" i="1"/>
  <c r="N101" i="1"/>
  <c r="M101" i="1"/>
  <c r="L101" i="1"/>
  <c r="K101" i="1"/>
  <c r="J101" i="1"/>
  <c r="P101" i="1"/>
  <c r="AC98" i="1"/>
  <c r="AC99" i="1" s="1"/>
  <c r="AB98" i="1"/>
  <c r="AB99" i="1" s="1"/>
  <c r="AA98" i="1"/>
  <c r="AA99" i="1" s="1"/>
  <c r="Z98" i="1"/>
  <c r="Z99" i="1" s="1"/>
  <c r="Y98" i="1"/>
  <c r="Y99" i="1" s="1"/>
  <c r="X98" i="1"/>
  <c r="X99" i="1" s="1"/>
  <c r="W98" i="1"/>
  <c r="W99" i="1" s="1"/>
  <c r="V98" i="1"/>
  <c r="V99" i="1" s="1"/>
  <c r="U98" i="1"/>
  <c r="U99" i="1" s="1"/>
  <c r="T98" i="1"/>
  <c r="T99" i="1" s="1"/>
  <c r="S98" i="1"/>
  <c r="S99" i="1" s="1"/>
  <c r="R98" i="1"/>
  <c r="R99" i="1" s="1"/>
  <c r="Q98" i="1"/>
  <c r="Q99" i="1" s="1"/>
  <c r="P98" i="1"/>
  <c r="P99" i="1" s="1"/>
  <c r="O98" i="1"/>
  <c r="O99" i="1" s="1"/>
  <c r="N98" i="1"/>
  <c r="N99" i="1" s="1"/>
  <c r="M98" i="1"/>
  <c r="M99" i="1" s="1"/>
  <c r="L98" i="1"/>
  <c r="L99" i="1" s="1"/>
  <c r="K98" i="1"/>
  <c r="K99" i="1" s="1"/>
  <c r="J98" i="1"/>
  <c r="J99" i="1" s="1"/>
  <c r="AC89" i="1"/>
  <c r="AC90" i="1" s="1"/>
  <c r="AC102" i="1" s="1"/>
  <c r="AB89" i="1"/>
  <c r="AB90" i="1" s="1"/>
  <c r="AB102" i="1" s="1"/>
  <c r="AA89" i="1"/>
  <c r="AA90" i="1" s="1"/>
  <c r="AA102" i="1" s="1"/>
  <c r="Z89" i="1"/>
  <c r="Z90" i="1" s="1"/>
  <c r="Z102" i="1" s="1"/>
  <c r="Y89" i="1"/>
  <c r="Y90" i="1" s="1"/>
  <c r="Y102" i="1" s="1"/>
  <c r="X89" i="1"/>
  <c r="X90" i="1" s="1"/>
  <c r="X102" i="1" s="1"/>
  <c r="W89" i="1"/>
  <c r="W90" i="1" s="1"/>
  <c r="W102" i="1" s="1"/>
  <c r="V89" i="1"/>
  <c r="V90" i="1" s="1"/>
  <c r="V102" i="1" s="1"/>
  <c r="U89" i="1"/>
  <c r="U90" i="1" s="1"/>
  <c r="U102" i="1" s="1"/>
  <c r="T89" i="1"/>
  <c r="T90" i="1" s="1"/>
  <c r="T102" i="1" s="1"/>
  <c r="S89" i="1"/>
  <c r="S90" i="1" s="1"/>
  <c r="S102" i="1" s="1"/>
  <c r="R89" i="1"/>
  <c r="R90" i="1" s="1"/>
  <c r="R102" i="1" s="1"/>
  <c r="Q89" i="1"/>
  <c r="Q90" i="1" s="1"/>
  <c r="Q102" i="1" s="1"/>
  <c r="P89" i="1"/>
  <c r="P90" i="1" s="1"/>
  <c r="P102" i="1" s="1"/>
  <c r="O89" i="1"/>
  <c r="O90" i="1" s="1"/>
  <c r="O102" i="1" s="1"/>
  <c r="N89" i="1"/>
  <c r="N90" i="1" s="1"/>
  <c r="N102" i="1" s="1"/>
  <c r="M89" i="1"/>
  <c r="M90" i="1" s="1"/>
  <c r="M102" i="1" s="1"/>
  <c r="L89" i="1"/>
  <c r="L90" i="1" s="1"/>
  <c r="L102" i="1" s="1"/>
  <c r="K89" i="1"/>
  <c r="K90" i="1" s="1"/>
  <c r="K102" i="1" s="1"/>
  <c r="J89" i="1"/>
  <c r="J90" i="1" s="1"/>
  <c r="J102" i="1" s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O80" i="1"/>
  <c r="N80" i="1"/>
  <c r="M80" i="1"/>
  <c r="L80" i="1"/>
  <c r="K80" i="1"/>
  <c r="J80" i="1"/>
  <c r="P80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AC74" i="1"/>
  <c r="AC75" i="1" s="1"/>
  <c r="AC81" i="1" s="1"/>
  <c r="AB74" i="1"/>
  <c r="AB75" i="1" s="1"/>
  <c r="AB81" i="1" s="1"/>
  <c r="AA74" i="1"/>
  <c r="AA75" i="1" s="1"/>
  <c r="AA81" i="1" s="1"/>
  <c r="Z74" i="1"/>
  <c r="Z75" i="1" s="1"/>
  <c r="Z81" i="1" s="1"/>
  <c r="Y74" i="1"/>
  <c r="Y75" i="1" s="1"/>
  <c r="Y81" i="1" s="1"/>
  <c r="X74" i="1"/>
  <c r="X75" i="1" s="1"/>
  <c r="X81" i="1" s="1"/>
  <c r="W74" i="1"/>
  <c r="W75" i="1" s="1"/>
  <c r="W81" i="1" s="1"/>
  <c r="V74" i="1"/>
  <c r="V75" i="1" s="1"/>
  <c r="V81" i="1" s="1"/>
  <c r="U74" i="1"/>
  <c r="U75" i="1" s="1"/>
  <c r="U81" i="1" s="1"/>
  <c r="T74" i="1"/>
  <c r="T75" i="1" s="1"/>
  <c r="T81" i="1" s="1"/>
  <c r="S74" i="1"/>
  <c r="S75" i="1" s="1"/>
  <c r="S81" i="1" s="1"/>
  <c r="R74" i="1"/>
  <c r="R75" i="1" s="1"/>
  <c r="R81" i="1" s="1"/>
  <c r="Q74" i="1"/>
  <c r="Q75" i="1" s="1"/>
  <c r="Q81" i="1" s="1"/>
  <c r="P74" i="1"/>
  <c r="P75" i="1" s="1"/>
  <c r="P81" i="1" s="1"/>
  <c r="O74" i="1"/>
  <c r="O75" i="1" s="1"/>
  <c r="O81" i="1" s="1"/>
  <c r="N74" i="1"/>
  <c r="N75" i="1" s="1"/>
  <c r="N81" i="1" s="1"/>
  <c r="M74" i="1"/>
  <c r="M75" i="1" s="1"/>
  <c r="M81" i="1" s="1"/>
  <c r="L74" i="1"/>
  <c r="L75" i="1" s="1"/>
  <c r="L81" i="1" s="1"/>
  <c r="K74" i="1"/>
  <c r="K75" i="1" s="1"/>
  <c r="K81" i="1" s="1"/>
  <c r="J74" i="1"/>
  <c r="J75" i="1" s="1"/>
  <c r="J81" i="1" s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U58" i="1"/>
  <c r="AC57" i="1"/>
  <c r="AC58" i="1" s="1"/>
  <c r="AB57" i="1"/>
  <c r="AB58" i="1" s="1"/>
  <c r="AA57" i="1"/>
  <c r="AA58" i="1" s="1"/>
  <c r="Z57" i="1"/>
  <c r="Z58" i="1" s="1"/>
  <c r="Y57" i="1"/>
  <c r="Y58" i="1" s="1"/>
  <c r="X57" i="1"/>
  <c r="X58" i="1" s="1"/>
  <c r="W57" i="1"/>
  <c r="W58" i="1" s="1"/>
  <c r="V57" i="1"/>
  <c r="V58" i="1" s="1"/>
  <c r="U57" i="1"/>
  <c r="T57" i="1"/>
  <c r="T58" i="1" s="1"/>
  <c r="S57" i="1"/>
  <c r="S58" i="1" s="1"/>
  <c r="R57" i="1"/>
  <c r="R58" i="1" s="1"/>
  <c r="Q57" i="1"/>
  <c r="Q58" i="1" s="1"/>
  <c r="P57" i="1"/>
  <c r="P58" i="1" s="1"/>
  <c r="O57" i="1"/>
  <c r="O58" i="1" s="1"/>
  <c r="N57" i="1"/>
  <c r="N58" i="1" s="1"/>
  <c r="M57" i="1"/>
  <c r="M58" i="1" s="1"/>
  <c r="L57" i="1"/>
  <c r="L58" i="1" s="1"/>
  <c r="K57" i="1"/>
  <c r="K58" i="1" s="1"/>
  <c r="J57" i="1"/>
  <c r="J58" i="1" s="1"/>
  <c r="AC50" i="1"/>
  <c r="Y50" i="1"/>
  <c r="M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AC24" i="1"/>
  <c r="AB24" i="1"/>
  <c r="AB50" i="1" s="1"/>
  <c r="AA24" i="1"/>
  <c r="AA50" i="1" s="1"/>
  <c r="AA64" i="1" s="1"/>
  <c r="AA119" i="1" s="1"/>
  <c r="Z24" i="1"/>
  <c r="Z50" i="1" s="1"/>
  <c r="Y24" i="1"/>
  <c r="X24" i="1"/>
  <c r="X50" i="1" s="1"/>
  <c r="W24" i="1"/>
  <c r="W50" i="1" s="1"/>
  <c r="W64" i="1" s="1"/>
  <c r="W119" i="1" s="1"/>
  <c r="V24" i="1"/>
  <c r="V50" i="1" s="1"/>
  <c r="U24" i="1"/>
  <c r="U50" i="1" s="1"/>
  <c r="U64" i="1" s="1"/>
  <c r="U119" i="1" s="1"/>
  <c r="T24" i="1"/>
  <c r="T50" i="1" s="1"/>
  <c r="S24" i="1"/>
  <c r="S50" i="1" s="1"/>
  <c r="S64" i="1" s="1"/>
  <c r="S119" i="1" s="1"/>
  <c r="R24" i="1"/>
  <c r="R50" i="1" s="1"/>
  <c r="Q24" i="1"/>
  <c r="Q50" i="1" s="1"/>
  <c r="Q64" i="1" s="1"/>
  <c r="Q119" i="1" s="1"/>
  <c r="P24" i="1"/>
  <c r="P50" i="1" s="1"/>
  <c r="P64" i="1" s="1"/>
  <c r="O24" i="1"/>
  <c r="O50" i="1" s="1"/>
  <c r="O64" i="1" s="1"/>
  <c r="N24" i="1"/>
  <c r="N50" i="1" s="1"/>
  <c r="M24" i="1"/>
  <c r="L24" i="1"/>
  <c r="L50" i="1" s="1"/>
  <c r="L64" i="1" s="1"/>
  <c r="L119" i="1" s="1"/>
  <c r="K24" i="1"/>
  <c r="K50" i="1" s="1"/>
  <c r="K64" i="1" s="1"/>
  <c r="K119" i="1" s="1"/>
  <c r="J24" i="1"/>
  <c r="J50" i="1" s="1"/>
  <c r="M64" i="1" l="1"/>
  <c r="M119" i="1" s="1"/>
  <c r="Y64" i="1"/>
  <c r="Y119" i="1" s="1"/>
  <c r="T64" i="1"/>
  <c r="T119" i="1" s="1"/>
  <c r="X64" i="1"/>
  <c r="X119" i="1" s="1"/>
  <c r="AB64" i="1"/>
  <c r="AB119" i="1" s="1"/>
  <c r="AC64" i="1"/>
  <c r="AC119" i="1" s="1"/>
  <c r="P110" i="1"/>
  <c r="P119" i="1" s="1"/>
  <c r="O118" i="1"/>
  <c r="O119" i="1" s="1"/>
  <c r="P118" i="1"/>
  <c r="J64" i="1"/>
  <c r="J119" i="1" s="1"/>
  <c r="N64" i="1"/>
  <c r="N119" i="1" s="1"/>
  <c r="R64" i="1"/>
  <c r="R119" i="1" s="1"/>
  <c r="V64" i="1"/>
  <c r="V119" i="1" s="1"/>
  <c r="Z64" i="1"/>
  <c r="Z119" i="1" s="1"/>
</calcChain>
</file>

<file path=xl/sharedStrings.xml><?xml version="1.0" encoding="utf-8"?>
<sst xmlns="http://schemas.openxmlformats.org/spreadsheetml/2006/main" count="415" uniqueCount="306">
  <si>
    <t>№</t>
  </si>
  <si>
    <t>Показатели оценки качества</t>
  </si>
  <si>
    <t>Значи-мость пока-зателя</t>
  </si>
  <si>
    <t>Параметры показателя оценки качества, подлежащие оценке</t>
  </si>
  <si>
    <t>Индикаторы параметров показателей оценки качества</t>
  </si>
  <si>
    <t>Значение параметров в баллах</t>
  </si>
  <si>
    <t>Максимальное значение показателей и формулы</t>
  </si>
  <si>
    <t>Метод оценки</t>
  </si>
  <si>
    <t>Единицы измерения</t>
  </si>
  <si>
    <t>ГОАУСОН «Алакурттинский психоневрологический интернат»</t>
  </si>
  <si>
    <t>ГОАУСОН «Апатитский психоневрологический интернат № 1»</t>
  </si>
  <si>
    <t>ГОАУСОН «Кировский психоневрологический интернат»</t>
  </si>
  <si>
    <t>ГОАУСОН «Мурманский дом-интернат для престарелых и инвалидов»</t>
  </si>
  <si>
    <t>ГОАУСОН «Кандалакшский дом-интернат для престарелых и инвалидов»</t>
  </si>
  <si>
    <t>ГОБУСОН «Мончегорский дом-интернат для умственно отсталых детей»</t>
  </si>
  <si>
    <t>ГОАУСОН «Мончегорский комплексный центр социального обслуживания населения»</t>
  </si>
  <si>
    <t>ГОАУСОН «Оленегорский комплексный центр социального обслуживания населения»</t>
  </si>
  <si>
    <t>ГОАУСОН «Апатитский комплексный центр социального обслуживания населения»</t>
  </si>
  <si>
    <t>ГОАУСОН «Печенгский комплексный центр социального обслуживания населения»</t>
  </si>
  <si>
    <t>ГОАУСОН «Мурманский комплексный центр социального обслуживания населения»</t>
  </si>
  <si>
    <t>ГОАУСОН «Кольский комплексный центр социального обслуживания населения»</t>
  </si>
  <si>
    <t>ГОАУСОН «Полярнинский комплексный центр социального обслуживания населения»</t>
  </si>
  <si>
    <t>ГОАУСОН «Ловозерский комплексный центр социального обслуживания населения»</t>
  </si>
  <si>
    <t>ИП Бондаренко В.А.(обслуживаемая территория- г. Кандалакша)</t>
  </si>
  <si>
    <t>ИП Макеев (обслуживаемая территория - г. Оленегорск)</t>
  </si>
  <si>
    <t>ИП Титаренко А.Ю. (обслуживаемая территория – г.Кандалакша)</t>
  </si>
  <si>
    <t>ИП Ботков П.Ю. (обслуживаемая территория – г. Мурманск)</t>
  </si>
  <si>
    <t>Автономная некоммерческая организация социального обслуживания населения «Рука помощи»(обслуживаемая территория –  г. Мурманск)</t>
  </si>
  <si>
    <t>ИП Мальцева О.Н.Социальная служба «Доверие» (обслуживаемая территория – г. Оленегорск)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</si>
  <si>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</si>
  <si>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</si>
  <si>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</si>
  <si>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</si>
  <si>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</si>
  <si>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</si>
  <si>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</si>
  <si>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</si>
  <si>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</si>
  <si>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</si>
  <si>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</si>
  <si>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</si>
  <si>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</si>
  <si>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</si>
  <si>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</si>
  <si>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</si>
  <si>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</si>
  <si>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</si>
  <si>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</si>
  <si>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</si>
  <si>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</si>
  <si>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</si>
  <si>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</si>
  <si>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</si>
  <si>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</si>
  <si>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</si>
  <si>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</si>
  <si>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</si>
  <si>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</si>
  <si>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Количество опрошенных получателей услуг организации</t>
  </si>
  <si>
    <t>Критерий «Открытость и доступность информации об организации»</t>
  </si>
  <si>
    <t>1.1.</t>
  </si>
  <si>
    <t>Соответствие информации о деятельности организации (учреждения), размещенной на общедоступных информационных ресурсах, ее содержанию и порядку (форме) размещения, установленным нормативными правовыми актами: 
- на информационных стендах в помещении организации (учреждения);
- на официальном сайте организации (учреждения) в информационно-телекоммуникационной сети "Интернет" (далее - официальный сайт организации (учреждения). (Пинф)</t>
  </si>
  <si>
    <t>1.1.1. Соответствие информации о деятельности организации (учреждения), размещенной на информационных стендах в помещении организации (учреждения), ее содержанию и порядку (форме) размещения, установленным нормативными правовыми актами</t>
  </si>
  <si>
    <t>- отсутствует информация о деятельности организации</t>
  </si>
  <si>
    <t>0 баллов</t>
  </si>
  <si>
    <t>100 баллов
Для расчета  формула (1.1)</t>
  </si>
  <si>
    <t>Наблюдение за качеством условий оказания услуг при посещении организаций</t>
  </si>
  <si>
    <t>Баллы (0 - отсутствие, 1 - наличие)</t>
  </si>
  <si>
    <t>- объем информации (количество материалов/единиц информации), размещенной  на информационных стендах в помещении организации по отношению к количеству  материалов, размещение которых установлено нормативными правовыми актами (Истенд)</t>
  </si>
  <si>
    <t>0-100 баллов</t>
  </si>
  <si>
    <t>Перечень информации об организации социального обслуживания, которая должна быть размещена на стендах:</t>
  </si>
  <si>
    <t>1) о дате государственной регистрации организации социального обслуживания с указанием числа, месяца и года регистрации;</t>
  </si>
  <si>
    <t>2) об учредителе (учредителях) организации социального обслуживания с указанием наименования, места его (их) нахождения, контактных телефонов и адресов электронной почты;</t>
  </si>
  <si>
    <t>3) о месте нахождения организации социального обслуживания, ее филиалах (при их наличии) с указанием адреса и схемы проезда;</t>
  </si>
  <si>
    <t>4) о режиме, графике работы с указанием дней и часов приема, перерыва на обед;</t>
  </si>
  <si>
    <t>5) о контактных телефонах с указанием кода населенного пункта, в котором расположена организация социального обслуживания, и об адресах электронной почты;</t>
  </si>
  <si>
    <t>6) о руководителе, его заместителях, руководителях филиалов (при их наличии у поставщика социальных услуг) с указанием контактных телефонов и адресов электронной почты;</t>
  </si>
  <si>
    <t>7) о материально-техническом обеспечении предоставления социальных услуг (наличии оборудованных помещений для предоставления социальных услуг, в том числе библиотек, объектов спорта, средств обучения и воспитания, условиях питания и обеспечения охраны здоровья получателей социальных услуг, доступе к информационным системам в сфере социального обслуживания и сети "Интернет");</t>
  </si>
  <si>
    <t>8) о количестве свободных мест для приема получателей социальных услуг по формам социального обслуживания, финансируемых за счет бюджетных ассигнований бюджетов субъектов Российской Федерации, и количестве свободных мест для приема получателей социальных услуг по формам социального обслуживания за плату, частичную плату в соответствии с договорами о предоставлении социальных услуг за счет средств физических лиц и (или) юридических лиц;</t>
  </si>
  <si>
    <t>9) об объеме предоставляемых социальных услуг за счет бюджетных ассигнований бюджетов субъектов Российской Федерации и за плату, частичную плату в соответствии с договорами о предоставлении социальных услуг за счет средств физических лиц и (или) юридических лиц;</t>
  </si>
  <si>
    <t>10) о наличии лицензий на осуществление деятельности, подлежащей лицензированию в соответствии с законодательством Российской Федерации (с приложением электронного образа документов);</t>
  </si>
  <si>
    <t>11) о финансово-хозяйственной деятельности (с приложением электронного образа плана финансово-хозяйственной деятельности);</t>
  </si>
  <si>
    <t>12) о правилах внутреннего распорядка для получателей социальных услуг, правилах внутреннего трудового распорядка, коллективном договоре (с приложение электронного образа документов);</t>
  </si>
  <si>
    <t>13) о наличии предписаний органов, осуществляющих государственный контроль в сфере социального обслуживания, и отчетов об исполнении указанных предписаний;</t>
  </si>
  <si>
    <t xml:space="preserve">14) информация о проведении независимой оценки качества (в т.ч. сроки проведения независимой оценки качества, количественные результаты оценки, планы по устранению выявленных недостатков) </t>
  </si>
  <si>
    <t>15) об иной информации, которая размещается, опубликовывается по решению организации социального обслуживания и (или) размещение, опубликование которой является обязательным в соответствии с законодательством Российской Федерации</t>
  </si>
  <si>
    <t>СУММА</t>
  </si>
  <si>
    <t xml:space="preserve">1.1.2. Соответствие информации о деятельности организации (учреждения), размещенной на официальном сайте организации (учреждения) в информационно-телекоммуникационной сети "Интернет", ее содержанию и порядку (форме) размещения, установленным нормативными правовыми актами </t>
  </si>
  <si>
    <t>- отсутствует информация о деятельности организации социальной сферы на ее официальном сайте</t>
  </si>
  <si>
    <t>100 баллов</t>
  </si>
  <si>
    <t>Анализ сайтов организаций</t>
  </si>
  <si>
    <t>- объем информации (количество материалов/единиц информации), размещенной  на официальном сайте организации по отношению к количеству  материалов, размещение которых установлено нормативными правовыми актами (Исайт)</t>
  </si>
  <si>
    <t>Оцениваемые Интернет-сайты</t>
  </si>
  <si>
    <t>http://pnialakurtti.ru/</t>
  </si>
  <si>
    <t>https://apni1.murm.socinfo.ru/</t>
  </si>
  <si>
    <t>http://kpni.ucoz.ru/</t>
  </si>
  <si>
    <t>https://murmandipi.ru/</t>
  </si>
  <si>
    <t>https://kandadipi.ru/</t>
  </si>
  <si>
    <t>https://mdiuod.ru/</t>
  </si>
  <si>
    <t>https://www.monchkcson.ru/</t>
  </si>
  <si>
    <t>http://olenkcson.ru/</t>
  </si>
  <si>
    <t xml:space="preserve">http://kcsonapatity.ucoz.ru/ </t>
  </si>
  <si>
    <t>https://pechenga-kcson.murm.socinfo.ru/</t>
  </si>
  <si>
    <t>http://kcson-murmansk.ru/</t>
  </si>
  <si>
    <t>http://kolakcson.ru/</t>
  </si>
  <si>
    <t>http://plkcson.ru/</t>
  </si>
  <si>
    <t>https://lovcspsid.ucoz.ru/</t>
  </si>
  <si>
    <t>https://xn--51-emcl0a.xn--p1ai/</t>
  </si>
  <si>
    <t>http://vradost.info/</t>
  </si>
  <si>
    <t>https://xn--n1afq.xn--51-6kc6ae8c.xn--p1ai/</t>
  </si>
  <si>
    <t>Сайта нет</t>
  </si>
  <si>
    <t>http://xn--80aaygldahadbjkl7azh.xn--p1ai/</t>
  </si>
  <si>
    <t>https://xn----ctbebgabaxzhzfffwks.xn--p1ai/</t>
  </si>
  <si>
    <t>Перечень информации об организации социального обслуживания, которая должна быть представлена на официальном Интернет-сайте: наличие - "1", отсутствие - "0"</t>
  </si>
  <si>
    <t>7) о структуре и об органах управления организации социального обслуживания с указанием наименований структурных подразделений (органов управления), фамилий, имен, отчеств и должностей руководителей структурных подразделений, места нахождения структурных подразделений, адресов официальных сайтов структурных подразделений (при наличии), адресов электронной почты структурных подразделений (при наличии); о положениях о структурных подразделениях организации социального обслуживания (при их наличии); о персональном составе работников организации социального обслуживания с указанием с их согласия уровня образования, квалификации и опыта работы; о попечительском совете организации социального обслуживания;</t>
  </si>
  <si>
    <t>8) о материально-техническом обеспечении предоставления социальных услуг (наличии оборудованных помещений для предоставления социальных услуг, в том числе библиотек, объектов спорта, средств обучения и воспитания, условиях питания и обеспечения охраны здоровья получателей социальных услуг, доступе к информационным системам в сфере социального обслуживания и сети "Интернет");</t>
  </si>
  <si>
    <t>9) о форме социального обслуживания, в которой организация предоставляет социальные услуги (стационарной, полустационарной, на дому);</t>
  </si>
  <si>
    <t>10) о видах социальных услуг, предоставляемых организацией  социального обслуживания (социально-бытовые, социально-медицинские, социально-психологические, социально-педагогические, социально-трудовые, социально-правовые, услуги в целях повышения коммуникативного потенциала получателей социальных услуг, срочные социальные услуги);</t>
  </si>
  <si>
    <t>11) о порядке и об условиях предоставления социальных услуг по видам социальных услуг и формам социального обслуживания, в том числе о перечне социальных услуг, предоставляемых организацией; о порядке и условиях предоставления социальных услуг бесплатно и за плату по видам социальных услуг и формам социального обслуживания; о тарифах на социальные услуги по видам социальных услуг и формам социального обслуживания; размере платы за предоставление социальных услуг, а также о возможности получения социальных услуг бесплатно;</t>
  </si>
  <si>
    <t>12) о численности получателей социальных услуг по формам социального обслуживания и видам социальных услуг за счет бюджетных ассигнований бюджетов субъектов Российской Федерации, численности получателей социальных услуг по формам социального обслуживания и видам социальных услуг за плату, частичную плату в соответствии с договорами о предоставлении социальных услуг за счет средств физических лиц и (или) юридических лиц;</t>
  </si>
  <si>
    <t>13) о количестве свободных мест для приема получателей социальных услуг по формам социального обслуживания, финансируемых за счет бюджетных ассигнований бюджетов субъектов Российской Федерации, и количестве свободных мест для приема получателей социальных услуг по формам социального обслуживания за плату, частичную плату в соответствии с договорами о предоставлении социальных услуг за счет средств физических лиц и (или) юридических лиц;</t>
  </si>
  <si>
    <t>14) об объеме предоставляемых социальных услуг за счет бюджетных ассигнований бюджетов субъектов Российской Федерации и за плату, частичную плату в соответствии с договорами о предоставлении социальных услуг за счет средств физических лиц и (или) юридических лиц;</t>
  </si>
  <si>
    <t>15) о наличии лицензий на осуществление деятельности, подлежащей лицензированию в соответствии с законодательством Российской Федерации (с приложением электронного образа документов);</t>
  </si>
  <si>
    <t>16) о финансово-хозяйственной деятельности (с приложением электронного образа плана финансово-хозяйственной деятельности);</t>
  </si>
  <si>
    <t>17) о правилах внутреннего распорядка для получателей социальных услуг, правилах внутреннего трудового распорядка, коллективном договоре (с приложение электронного образа документов);</t>
  </si>
  <si>
    <t>18) о наличии предписаний органов, осуществляющих государственный контроль в сфере социального обслуживания, и отчетов об исполнении указанных предписаний;</t>
  </si>
  <si>
    <t xml:space="preserve">19) информация о проведении независимой оценки качества (в т.ч. сроки проведения независимой оценки качества, количественные результаты оценки, планы по устранению выявленных недостатков) </t>
  </si>
  <si>
    <t>20) об иной информации, которая размещается, опубликовывается по решению организации социального обслуживания и (или) размещение, опубликование которой является обязательным в соответствии с законодательством Российской Федерации</t>
  </si>
  <si>
    <t>П11</t>
  </si>
  <si>
    <t xml:space="preserve">Пинф= 	1/2×(Истенд/Инорм-стенд+ Исайт/Инорм-сайт)×100,	(1.1)
Истенд – объем информации (количество материалов/единиц информации), размещенной на информационных стендах в помещении организации;
Исайт – объем информации (количество материалов/единиц информации), размещенной на официальном сайте организации социальной сферы в сети "Интернет» (далее – официальный сайт организации);
Инорм-стенд – объем информации (количество материалов/единиц информации), размещение которой на стенде в помещении организации социальной сферы установлено нормативными правовыми актами;
Инорм-сайт – объем информации (количество материалов/единиц информации), размещение которой на официальном сайте организации социальной сферы в сети «Интернет» установлено нормативными правовыми актами  				</t>
  </si>
  <si>
    <t>1.2.</t>
  </si>
  <si>
    <t>Наличие на официальном сайте организации (учреждения) информации о дистанционных способах обратной связи и взаимодействия с получателями услуг и их функционирование (Пдист):</t>
  </si>
  <si>
    <t>30%</t>
  </si>
  <si>
    <t>1.2.1.Наличие на официальном сайте организации (учреждения) информации о дистанционных способах обратной связи и взаимодействия с получателями услуг и их функционирование:</t>
  </si>
  <si>
    <t>- отсутствуют или не функционируют дистанционные способы взаимодействия</t>
  </si>
  <si>
    <t>100 баллов
Для расчета  формула (1.2)</t>
  </si>
  <si>
    <t>- абонентского номера телефона;</t>
  </si>
  <si>
    <t>- абонентского номера телефона (по указанному номеру отвечает сотрудник организации и предоставляет ответы на вопросы получателя услуг);</t>
  </si>
  <si>
    <t>- количество  функционирующих дистанционных способов взаимодействия (от одного до трех способов включительно)  (Сдист)</t>
  </si>
  <si>
    <t>по 30 баллов за каждый способ   (Тдист)</t>
  </si>
  <si>
    <t>- адреса электронной почты;</t>
  </si>
  <si>
    <t>- адреса электронной почты (можно отправить сообщение и получить информацию о его прочтении и ответе)</t>
  </si>
  <si>
    <t>- в наличии и функционируют более трех  дистанционных способов взаимодействия</t>
  </si>
  <si>
    <t>- электронных сервисов (форма для подачи электронного обращения (жалобы, предложения), получения консультации по оказываемым услугам и иных.)</t>
  </si>
  <si>
    <t>- электронных сервисов (для подачи электронного обращения (жалобы, предложения), получения консультации по оказываемым услугам и иных.)</t>
  </si>
  <si>
    <t>- раздела официального сайта «Часто задаваемые вопросы»</t>
  </si>
  <si>
    <t xml:space="preserve">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 </t>
  </si>
  <si>
    <t>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  (на сайте организации размещена анкета, ее можно заполнить)</t>
  </si>
  <si>
    <t>П12</t>
  </si>
  <si>
    <t>Пдист  = Тдист × Сдист,			(1.2)
где
Тдист – количество баллов за каждый дистанционный способ взаимодействия с получателями услуг  (по 30 баллов за каждый способ); 
Сдист – количество функционирующих дистанционных способов взаимодействия с получателями услуг, информация о которых размещена на официальном сайте организации социальной сферы.
При наличии и функционировании более трех дистанционных способов взаимодействия с получателями услуг показатель оценки качества принимает значение 100 баллов.</t>
  </si>
  <si>
    <t>1.3.</t>
  </si>
  <si>
    <t xml:space="preserve">Доля получателей услуг социального обслуживания, удовлетворенных открытостью,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сферы, на официальном сайте организации социальной сферы в сети «Интернет (Поткруд) (в % от общего числа опрошенных получателей услуг (Чобщ)). </t>
  </si>
  <si>
    <t>1.3.1. Удовлетворенность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</si>
  <si>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 по отношению к числу опрошенных  получателей услуг, ответивших на соответствующий вопрос анкеты (Устенд)</t>
  </si>
  <si>
    <t>100 баллов
Для расчета  формула (1.3)</t>
  </si>
  <si>
    <t>Опрос получателей услуг с помощью метода анкетирования / интервьюирования в организациях, онлайн-опрос потребителей услуг организаций с использованием специализированной Интернет–платформы для опроса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</si>
  <si>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информационных стендах в помещении организации социальной сферы</t>
  </si>
  <si>
    <t>Значение параметра</t>
  </si>
  <si>
    <t>1.3.2.  Удовлетворенность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в сети «Интернет»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</si>
  <si>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 по отношению к  числу опрошенных  получателей услуг, ответивших на соответствующий вопрос анкеты  (Усайт)</t>
  </si>
  <si>
    <t>Число получателей услуг, удовлетворенных качеством, полнотой и доступностью информации о деятельности организации социальной сферы, размещенной на официальном сайте организации социальной сферы</t>
  </si>
  <si>
    <t>П13</t>
  </si>
  <si>
    <r>
      <t>Поткруд=</t>
    </r>
    <r>
      <rPr>
        <b/>
        <u/>
        <sz val="8"/>
        <rFont val="Times New Roman"/>
        <family val="1"/>
        <charset val="204"/>
      </rPr>
      <t xml:space="preserve"> (Устенд + Усайт)</t>
    </r>
    <r>
      <rPr>
        <b/>
        <sz val="8"/>
        <rFont val="Times New Roman"/>
        <family val="1"/>
        <charset val="204"/>
      </rPr>
      <t>×100,	(1.3)
                            2×Чобщ		
где:
Устенд - число получателей услуг, удовлетворенных открытостью, полнотой и доступностью информации, размещенной на информационных стендах в помещении организации социальной сферы;
Усайт - число получателей услуг, удовлетворенных открытостью, полнотой и доступностью информации, размещенной на официальном сайте организации;
Чобщ - общее число опрошенных получателей услуг.</t>
    </r>
  </si>
  <si>
    <t>Итого по критерию 1 «Открытость и доступность информации об организации»</t>
  </si>
  <si>
    <t xml:space="preserve">К1=(0,3×Пинф + 0,3×Пдист + 0,4× Поткруд) </t>
  </si>
  <si>
    <t>Критерий "Комфортность условий предоставления услуг"</t>
  </si>
  <si>
    <t>2.1.</t>
  </si>
  <si>
    <t>Обеспечение в организации (учреждении) комфортных условий для предоставления услуг (Пкомф.усл)</t>
  </si>
  <si>
    <t>2.1.1. Обеспечение в организации (учреждении) комфортных условий для предоставления услуг:</t>
  </si>
  <si>
    <t>- отсутствуют комфортные условия</t>
  </si>
  <si>
    <t>100 баллов
Для расчета  формула (2.1)</t>
  </si>
  <si>
    <t>1) наличие комфортной зоны отдыха (ожидания) оборудованной соответствующей мебелью</t>
  </si>
  <si>
    <r>
      <t xml:space="preserve">- количество комфортных условий для предоставления услуг </t>
    </r>
    <r>
      <rPr>
        <i/>
        <sz val="8"/>
        <rFont val="Times New Roman"/>
        <family val="1"/>
        <charset val="204"/>
      </rPr>
      <t>(от одного до четырех включительно)</t>
    </r>
    <r>
      <rPr>
        <sz val="8"/>
        <rFont val="Times New Roman"/>
        <family val="1"/>
        <charset val="204"/>
      </rPr>
      <t xml:space="preserve"> (Скомф,)</t>
    </r>
  </si>
  <si>
    <t xml:space="preserve">по 20 баллов за каждое условие  (Ткомф)  </t>
  </si>
  <si>
    <t>2) наличие и понятность навигации внутри организации социальной сферы</t>
  </si>
  <si>
    <t>- наличие пяти и более комфортных условий для предоставления услуг</t>
  </si>
  <si>
    <t>3) наличие и доступность питьевой воды</t>
  </si>
  <si>
    <t>4) наличие и доступность санитарно-гигиенических помещений</t>
  </si>
  <si>
    <t>5) санитарное состояние помещений организации социальной сферы</t>
  </si>
  <si>
    <t>6) транспортная доступность (возможность доехать до организации социальной сферы на общественном транспорте, наличие парковки)</t>
  </si>
  <si>
    <t>7) доступность записи на получение услуги (по телефону, на официальном сайте организации социальной сферы в сети «Интернет»,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сферы)</t>
  </si>
  <si>
    <t xml:space="preserve">П21 </t>
  </si>
  <si>
    <t>Пкомф.усл = Ткомф×Скомф,					(2.1)
где:
Ткомф– количество баллов за каждое комфортное условие предоставления услуг (по 20 баллов за каждое комфортное условие)
Скомф – количество комфортных условий предоставления услуг.
При наличии пяти и более комфортных условий предоставления услуг показатель оценки качества (Пкомф.усл) принимает значение 100 баллов</t>
  </si>
  <si>
    <t>2.2.</t>
  </si>
  <si>
    <t>Время ожидания предоставления услуги (своевременность предоставления услуги в соответствии с записью на прием к специалисту организации (учреждения) для получения услуги, графиком прихода социального работника на дом и пр.) (Пожид)</t>
  </si>
  <si>
    <t>2.2.1. Время ожидания предоставления услуги (своевременность предоставления услуги в соответствии с записью на прием к специалисту организации (учреждения) для получения услуги, графиком прихода социального работника на дом и пр.) (Ссвоевр)</t>
  </si>
  <si>
    <t>число получателей услуг, которым услуга была предоставлена своевременно (Усвоевр), по отношению к числу опрошенных  получателей услуг, ответивших на соответствующий вопрос анкеты (Чобщ)</t>
  </si>
  <si>
    <t>100 баллов
Для расчета  формула (2.2)</t>
  </si>
  <si>
    <t>Число получателей услуг, которым услуга была предоставлена своевременно</t>
  </si>
  <si>
    <t>П22</t>
  </si>
  <si>
    <r>
      <t xml:space="preserve">Псоожид =  Ссвоевр = </t>
    </r>
    <r>
      <rPr>
        <b/>
        <u/>
        <sz val="8"/>
        <rFont val="Times New Roman"/>
        <family val="1"/>
        <charset val="204"/>
      </rPr>
      <t xml:space="preserve">Усвоевр	</t>
    </r>
    <r>
      <rPr>
        <b/>
        <sz val="8"/>
        <rFont val="Times New Roman"/>
        <family val="1"/>
        <charset val="204"/>
      </rPr>
      <t xml:space="preserve"> ×100	 (2.2со)
                                              Чобщ		
где
Усвоевр - число получателей услуг, которым услуга предоставлена своевременно;
Чобщ -  общее число опрошенных получателей услуг</t>
    </r>
  </si>
  <si>
    <t>2.3.</t>
  </si>
  <si>
    <t>Доля получателей услуг удовлетворенных комфортностью предоставления услуг (в % от общего числа опрошенных получателей услуг) (Пкомфуд)</t>
  </si>
  <si>
    <t>2.3.1. Доля получателей услуг удовлетворенных комфортностью предоставления услуг (в % от общего числа опрошенных получателей услуг)</t>
  </si>
  <si>
    <t>Число получателей услуг, удовлетворенных комфортностью предоставления услуг организацией социальной сферы (Укомф), по отношению к  числу опрошенных  получателей услуг, ответивших на данный вопрос  (Чобщ)</t>
  </si>
  <si>
    <t>100 баллов
Для расчета  формула (2.3)</t>
  </si>
  <si>
    <t>Число получателей услуг, удовлетворенных комфортностью предоставления услуг организацией социальной сферы</t>
  </si>
  <si>
    <t>П23</t>
  </si>
  <si>
    <r>
      <t xml:space="preserve">Пкомфуд =   </t>
    </r>
    <r>
      <rPr>
        <b/>
        <u/>
        <sz val="8"/>
        <rFont val="Times New Roman"/>
        <family val="1"/>
        <charset val="204"/>
      </rPr>
      <t>Укомф</t>
    </r>
    <r>
      <rPr>
        <b/>
        <sz val="8"/>
        <rFont val="Times New Roman"/>
        <family val="1"/>
        <charset val="204"/>
      </rPr>
      <t xml:space="preserve">  ×100,	(2.3)
                        Чобщ		
где
Укомф - число получателей услуг, удовлетворенных комфортностью предоставления услуг организацией социальной сферы;
Чобщ -  общее число опрошенных получателей услуг.</t>
    </r>
  </si>
  <si>
    <t>Итого по критерию 2 «Комфортность условий предоставления услуг»</t>
  </si>
  <si>
    <t>К2=(0,3×Пкомф.усл + 0,4×Пnожид + 0,3×Пкомфуд)</t>
  </si>
  <si>
    <t>Критерий «Доступность услуг для инвалидов»</t>
  </si>
  <si>
    <t>3.1.</t>
  </si>
  <si>
    <t>Оборудование помещений организации (учреждения) и прилегающей к ней территории с учетом доступности для инвалидов (Поргдост):</t>
  </si>
  <si>
    <t>3.1.1. Оборудование помещений организации (учреждения) и прилегающей к организации (учреждению) территории с учетом доступности для инвалидов::</t>
  </si>
  <si>
    <t>- отсутствуют условия доступности для инвалидов</t>
  </si>
  <si>
    <t>100 баллов
Для расчета  формула (3.1)
Единого порядка</t>
  </si>
  <si>
    <t>- оборудованных входных групп пандусами (подъемными платформами);</t>
  </si>
  <si>
    <t>- количество условий доступности организации для инвалидов (от одного до четырех) (Соргдост)</t>
  </si>
  <si>
    <t>по 20 баллов за каждое условие
(Торгдост)</t>
  </si>
  <si>
    <t>- наличие выделенных стоянок для автотранспортных средств инвалидов;</t>
  </si>
  <si>
    <t>- наличие пяти и более условий доступности для инвалидов</t>
  </si>
  <si>
    <t>- наличие адаптированных лифтов, поручней, расширенных дверных проемов;</t>
  </si>
  <si>
    <t>- наличие сменных кресел-колясок;</t>
  </si>
  <si>
    <t>- наличие специально оборудованных санитарно-гигиенических помещений в организации.</t>
  </si>
  <si>
    <t>П31 (для организаций, находящихся не в объекте культурного наследия)</t>
  </si>
  <si>
    <t>Поргдост = Торгдост × Соргдост ,			(3.1)
где:
Торгдост – количество баллов за каждое условие доступности организации для инвалидов (по 20 баллов за каждое условие);
Соргдост  – количество условий доступности организации для инвалидов. 
При наличии пяти и более условий доступности услуг для инвалидов показатель оценки качества (Поргдост) принимает значение 100 баллов</t>
  </si>
  <si>
    <t>3.2.</t>
  </si>
  <si>
    <t>Обеспечение в организации (учреждения) условий доступности, позволяющих инвалидам получать услуги наравне с другими (Пуслугдост):</t>
  </si>
  <si>
    <t>3.2.1. Обеспечение в организации (учреждении) условий доступности, позволяющих инвалидам получать услуги наравне с другими:</t>
  </si>
  <si>
    <t>- отсутствуют условия доступности, позволяющие инвалидам получать услуги наравне с другими</t>
  </si>
  <si>
    <t>100 баллов
Для расчета  формула (3.2)
Единого порядка</t>
  </si>
  <si>
    <t>- дублирование для инвалидов по слуху и зрению звуковой и зрительной информации;</t>
  </si>
  <si>
    <t>-  количество условий доступности, позволяющих инвалидам получать услуги наравне с другими (от одного до четырех) (Суслугдост)</t>
  </si>
  <si>
    <t>по 20 баллов за каждое условие
(Туслугдост)</t>
  </si>
  <si>
    <t>- дублирование надписей, знаков и иной текстовой и графической информации знаками, выполненными рельефно-точечным шрифтом Брайля;</t>
  </si>
  <si>
    <t>- наличие пяти и более условий  доступности</t>
  </si>
  <si>
    <t>- возможность предоставления инвалидам по слуху (слуху и зрению) услуг сурдопереводчика (тифлосурдопереводчика);</t>
  </si>
  <si>
    <t>- наличие альтернативной версии официального сайта организации социальной сферы в сети «Интернет» для инвалидов по зрению;</t>
  </si>
  <si>
    <t>- помощь, оказываемая работниками организации,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</t>
  </si>
  <si>
    <t>- наличие возможности предоставления услуги в дистанционном режиме или на дому.</t>
  </si>
  <si>
    <t>П32</t>
  </si>
  <si>
    <t>Пуслугдост = Туслугдост × Суслугдост,				(3.2)
где:
Туслугдост – количество баллов за каждое условие доступности, позволяющее инвалидам получать услуги наравне с другими (по 20 баллов за каждое условие);
Суслугдост – количество условий доступности, позволяющих инвалидам получать услуги наравне с другими.
При наличии пяти и более условий доступности, позволяющих инвалидам получать услуги наравне с другими, показатель оценки качества (Пуслугдост) принимает значение 100 баллов</t>
  </si>
  <si>
    <t>3.3.</t>
  </si>
  <si>
    <t>Доля получателей услуг, удовлетворенных доступностью услуг для инвалидов (в % от общего числа опрошенных получателей услуг – инвалидов) (Пдостуд)</t>
  </si>
  <si>
    <t>3.3.1.Удовлетворенность доступностью услуг для инвалидов</t>
  </si>
  <si>
    <t xml:space="preserve">число получателей услуг-инвалидов, удовлетворенных доступностью услуг для инвалидов, по отношению к  числу опрошенных  получателей услуг- инвалидов (Удост) , по отношению к  числу опрошенных  получателей услуг- инвалидов, ответивших на соответствующий вопрос анкеты  (Чинв)
 </t>
  </si>
  <si>
    <t>100 баллов
Для расчета  формула (3.3)</t>
  </si>
  <si>
    <t>Число получателей услуг-инвалидов, удовлетворенных доступностью услуг для инвалидов</t>
  </si>
  <si>
    <t>П33</t>
  </si>
  <si>
    <r>
      <t xml:space="preserve">Пдостуд = </t>
    </r>
    <r>
      <rPr>
        <b/>
        <u/>
        <sz val="8"/>
        <rFont val="Times New Roman"/>
        <family val="1"/>
        <charset val="204"/>
      </rPr>
      <t>(Удост)</t>
    </r>
    <r>
      <rPr>
        <b/>
        <sz val="8"/>
        <rFont val="Times New Roman"/>
        <family val="1"/>
        <charset val="204"/>
      </rPr>
      <t>×100,	(3.3)
                      Чинв		
где Удост - число получателей услуг-инвалидов, удовлетворенных доступностью услуг для инвалидов;
Чинв -  число опрошенных получателей услуг-инвалидов.</t>
    </r>
  </si>
  <si>
    <t>Итого по критерию 3 «Доступность услуг для инвалидов»</t>
  </si>
  <si>
    <t>К3=(0,3×Поргдост + 0,4×Пуслугдост + 0,3× Пдостуд)</t>
  </si>
  <si>
    <t>Критерий «Доброжелательность, вежливость работников организации»</t>
  </si>
  <si>
    <t>4.1.</t>
  </si>
  <si>
    <t>Доля получателей услуг, удовлетворенных доброжелательностью, вежливостью работников организации (учреждения), обеспечивающих первичный контакт и информирование получателя услуги (работники регистратуры, справочной, приемного отделения и прочие работники) при непосредственном обращении в организацию  (в % от общего числа опрошенных получателей услуг) (Пперв.конт уд)</t>
  </si>
  <si>
    <t>4.1.1. Удовлетворенность доброжелательностью, вежливостью работников организации (учреждения), обеспечивающих первичный контакт и информирование получателя услуги (работники регистратуры, справочной, приемного отделения и прочие работники) при непосредственном обращении в организацию</t>
  </si>
  <si>
    <t>число получателей услуг, удовлетворенных доброжелательностью, вежливостью работников организации (учреждения), обеспечивающих первичный контакт и информирование получателя услуги (работники регистратуры, справочной, приемного отделения и прочие работники) при непосредственном обращении в организацию ( Чобщ)</t>
  </si>
  <si>
    <t>100 баллов
Для расчета  формула (4.1)</t>
  </si>
  <si>
    <t>Число получателей услуг, удовлетворенных доброжелательностью, вежливостью работников организации (учреждения), обеспечивающих первичный контакт и информирование получателя услуги при непосредственном обращении в организацию</t>
  </si>
  <si>
    <t>П41</t>
  </si>
  <si>
    <r>
      <t xml:space="preserve">Пперв.конт уд = </t>
    </r>
    <r>
      <rPr>
        <b/>
        <u/>
        <sz val="8"/>
        <rFont val="Times New Roman"/>
        <family val="1"/>
        <charset val="204"/>
      </rPr>
      <t>(Уперв.конт)</t>
    </r>
    <r>
      <rPr>
        <b/>
        <sz val="8"/>
        <rFont val="Times New Roman"/>
        <family val="1"/>
        <charset val="204"/>
      </rPr>
      <t>×100,	(4.1)
                                     Чобщ		
где
Уперв.конт -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услуги;
Чобщ -  общее число опрошенных получателей услуг.</t>
    </r>
  </si>
  <si>
    <t>4.2.</t>
  </si>
  <si>
    <t>Доля получателей услуг, удовлетворенных доброжелательностью, вежливостью работников организации (учреждения), обеспечивающих непосредственное оказание услуги (социальные работники, работники, осуществляющие экспертно-реабилитационную диагностику, и прочие работники) при обращении в организацию (учреждение)  (в % от общего числа опрошенных получателей услуг) (Показ.услугуд)</t>
  </si>
  <si>
    <t xml:space="preserve">4.2.1. Удовлетворенность доброжелательностью, вежливостью работников организации (учреждения), обеспечивающих непосредственное оказание услуги (социальные работники, работники, осуществляющие экспертно-реабилитационную диагностику, и прочие работники) при обращении в организацию (учреждение) </t>
  </si>
  <si>
    <t>число  получателей услуг, удовлетворенных доброжелательностью, вежливостью работников организации (учреждения), обеспечивающих непосредственное оказание услуги (социальные работники, работники, осуществляющие экспертно-реабилитационную диагностику, и прочие работники) при обращении в организацию (учреждение) ( Чобщ)</t>
  </si>
  <si>
    <t>100 баллов
Для расчета  формула (4.2)</t>
  </si>
  <si>
    <t>Число  получателей услуг, удовлетворенных доброжелательностью, вежливостью работников организации (учреждения), обеспечивающих непосредственное оказание услуги при обращении в организацию (учреждение)</t>
  </si>
  <si>
    <t xml:space="preserve">П42. </t>
  </si>
  <si>
    <r>
      <t xml:space="preserve">Показ.услугуд = </t>
    </r>
    <r>
      <rPr>
        <b/>
        <u/>
        <sz val="8"/>
        <rFont val="Times New Roman"/>
        <family val="1"/>
        <charset val="204"/>
      </rPr>
      <t>(Уоказ.услуг)</t>
    </r>
    <r>
      <rPr>
        <b/>
        <sz val="8"/>
        <rFont val="Times New Roman"/>
        <family val="1"/>
        <charset val="204"/>
      </rPr>
      <t>×100,	(4.2)
                                     Чобщ		
где
Уоказ.услуг - число получателей услуг, удовлетворенных доброжелательностью, вежливостью работников организации, обеспечивающих непосредственное оказание услуги;
Чобщ -  общее число опрошенных получателей услуг.</t>
    </r>
  </si>
  <si>
    <t>4.3.</t>
  </si>
  <si>
    <t>Доля получателей услуг, удовлетворенных доброжелательностью, вежливостью работников организации (учреждения)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получение консультации по оказываемым услугам и пр.)  (в % от общего числа опрошенных получателей услуг) (Пвежл.дистуд)</t>
  </si>
  <si>
    <t xml:space="preserve">4.3.1. Удовлетворенность доброжелательностью, вежливостью работников организации (учреждения)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получение консультации по оказываемым услугам и пр.) </t>
  </si>
  <si>
    <t>число получателей услуг, удовлетворенных доброжелательностью, вежливостью работников организации (учреждения) при использовании дистанционных форм взаимодействия (по телефону, по электронной почте, с помощью электронных сервисов (подачи электронного обращения (жалобы, предложения), получение консультации по оказываемым услугам и пр.)  (Чобщ)</t>
  </si>
  <si>
    <t>100 баллов
Для расчета  формула (4.3)</t>
  </si>
  <si>
    <t>Число получателей услуг, удовлетворенных доброжелательностью, вежливостью работников организации (учреждения) при использовании дистанционных форм взаимодействия</t>
  </si>
  <si>
    <t>П43</t>
  </si>
  <si>
    <r>
      <t xml:space="preserve">Пвежл.дистуд = </t>
    </r>
    <r>
      <rPr>
        <b/>
        <u/>
        <sz val="8"/>
        <rFont val="Times New Roman"/>
        <family val="1"/>
        <charset val="204"/>
      </rPr>
      <t>(Увежл.дист)</t>
    </r>
    <r>
      <rPr>
        <b/>
        <sz val="8"/>
        <rFont val="Times New Roman"/>
        <family val="1"/>
        <charset val="204"/>
      </rPr>
      <t>×100,	(4.3)
                                   Чобщ		
где Увежл.дист -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взаимодействия;
Чобщ -  общее число опрошенных получателей услуг.</t>
    </r>
  </si>
  <si>
    <t>Итого по критерию 4 «Доброжелательность, вежливость работников организаций»</t>
  </si>
  <si>
    <t>К4=(0,4×Пперв.конт уд + 0,4×Показ.услугуд + 0,2×Пвежл.дистуд)</t>
  </si>
  <si>
    <t>Критерий «Удовлетворенность условиями оказания услуг»</t>
  </si>
  <si>
    <t>5.1.</t>
  </si>
  <si>
    <t>Доля получателей услуг, которые готовы рекомендовать организацию (учреждение) родственникам и знакомым (могли бы ее рекомендовать, если бы была возможность выбора организации (учреждения) (в % от общего числа опрошенных получателей услуг) (Преком)</t>
  </si>
  <si>
    <t xml:space="preserve">5.1.1.  Готовность получателей услуг рекомендовать организацию (учреждение) родственникам и знакомым 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</si>
  <si>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(Уреком), по отношению к числу опрошенных  получателей услуг, ответивших на соответствующий вопрос анкеты (Чобщ)</t>
  </si>
  <si>
    <t>100 баллов
Для расчета  формула (5.1)</t>
  </si>
  <si>
    <t>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</t>
  </si>
  <si>
    <t>П51</t>
  </si>
  <si>
    <r>
      <t xml:space="preserve">Преком = </t>
    </r>
    <r>
      <rPr>
        <b/>
        <u/>
        <sz val="8"/>
        <rFont val="Times New Roman"/>
        <family val="1"/>
        <charset val="204"/>
      </rPr>
      <t>(Уреком)</t>
    </r>
    <r>
      <rPr>
        <b/>
        <sz val="8"/>
        <rFont val="Times New Roman"/>
        <family val="1"/>
        <charset val="204"/>
      </rPr>
      <t>×100,	(5.1)
                      Чобщ		
где Уреком - число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организации);
Чобщ -  общее число опрошенных получателей услуг.</t>
    </r>
  </si>
  <si>
    <t>5.2.</t>
  </si>
  <si>
    <t>Доля получателей услуг, удовлетворенных организационными условиями оказания услуг - графиком работы организации (учреждения) (подразделения, отдельных специалистов, графиком прихода социального работника на дом и др.)  (в % от общего числа опрошенных получателей услуг) (Порг.услуд)</t>
  </si>
  <si>
    <t>5.2.1. Удовлетворенность получателей услуг организационными условиями оказания услуг - графиком работы организации социальной сферы (подразделения, отдельных специалистов, графиком прихода социального работника на дом и прочее)</t>
  </si>
  <si>
    <t>число получателей услуг, удовлетворенных графиком работы организации социальной сферы (подразделения, отдельных специалистов, графиком прихода социального работника на дом и прочее) (Чобщ)</t>
  </si>
  <si>
    <t>100 баллов
Для расчета  формула (5.2)</t>
  </si>
  <si>
    <t xml:space="preserve">Число получателей услуг, удовлетворенных графиком работы организации социальной сферы </t>
  </si>
  <si>
    <t>П52</t>
  </si>
  <si>
    <r>
      <t xml:space="preserve">Порг.услуд = </t>
    </r>
    <r>
      <rPr>
        <b/>
        <u/>
        <sz val="8"/>
        <rFont val="Times New Roman"/>
        <family val="1"/>
        <charset val="204"/>
      </rPr>
      <t>(Уорг.усл)</t>
    </r>
    <r>
      <rPr>
        <b/>
        <sz val="8"/>
        <rFont val="Times New Roman"/>
        <family val="1"/>
        <charset val="204"/>
      </rPr>
      <t>×100,	(5.2)
                            Чобщ		
где Уорг.усл - число получателей услуг, удовлетворенных организационными условиями предоставления услуг;
Чобщ -  общее число опрошенных получателей услуг.</t>
    </r>
  </si>
  <si>
    <t>5.3.</t>
  </si>
  <si>
    <t>Доля получателей услуг, удовлетворенных в целом условиями оказания услуг в организации (учреждении)  (в % от общего числа опрошенных получателей услуг) (Пуд)</t>
  </si>
  <si>
    <t>5.3.1. Удовлетворенность получателей услуг в целом условиями оказания услуг в организации (учреждении)</t>
  </si>
  <si>
    <t>число  получателей услуг, удовлетворенных в целом условиями оказания услуг в организации (учреждении) (Ууд), по отношению к числу опрошенных  получателей услуг, ответивших на соответствующий вопрос анкеты (Чобщ)</t>
  </si>
  <si>
    <t>100 баллов
Для расчета  формула (5.3)</t>
  </si>
  <si>
    <t>Число  получателей услуг, удовлетворенных в целом условиями оказания услуг в организации (учреждении)</t>
  </si>
  <si>
    <t>П53</t>
  </si>
  <si>
    <r>
      <t xml:space="preserve">Пуд = </t>
    </r>
    <r>
      <rPr>
        <b/>
        <u/>
        <sz val="8"/>
        <rFont val="Times New Roman"/>
        <family val="1"/>
        <charset val="204"/>
      </rPr>
      <t>(Ууд)</t>
    </r>
    <r>
      <rPr>
        <b/>
        <sz val="8"/>
        <rFont val="Times New Roman"/>
        <family val="1"/>
        <charset val="204"/>
      </rPr>
      <t xml:space="preserve">×100,	(5.3)
           Чобщ		
где Ууд - число получателей услуг, удовлетворенных в целом условиями оказания услуг в организации социальной сферы;
Чобщ -  общее число опрошенных получателей услуг.
</t>
    </r>
  </si>
  <si>
    <t>Итого по критерию 5 «Удовлетворенность условиями оказания услуг»</t>
  </si>
  <si>
    <t>К5=(0,3×Преком + 0,2×Порг.услуд + 0,5×Пуд)</t>
  </si>
  <si>
    <t>Показатель оценки качества по организации социальной сферы</t>
  </si>
  <si>
    <t>СУММА ЗНАЧЕНИЙ КРИТЕРИЕВ (1,2,3,4,5)/5</t>
  </si>
  <si>
    <t>Место</t>
  </si>
  <si>
    <t>Название организации</t>
  </si>
  <si>
    <t>Баллы</t>
  </si>
  <si>
    <t>8-9</t>
  </si>
  <si>
    <t>13-14</t>
  </si>
  <si>
    <t>15-16</t>
  </si>
  <si>
    <t>4. Таблица расчета показателей и критериев оценки качества условий оказания услуг в сфере социального обслуживания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</si>
</sst>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4" fillId="0" borderId="0"/>
  </cellStyleXfs>
  <cellXfs count="107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6" fillId="0" borderId="1" xfId="2" applyFill="1" applyBorder="1"/>
    <xf numFmtId="0" fontId="6" fillId="0" borderId="1" xfId="2" applyFill="1" applyBorder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6" fillId="0" borderId="1" xfId="2" applyFill="1" applyBorder="1" applyAlignment="1">
      <alignment vertical="top"/>
    </xf>
    <xf numFmtId="0" fontId="3" fillId="3" borderId="0" xfId="0" applyFont="1" applyFill="1" applyAlignment="1">
      <alignment vertical="top" wrapText="1"/>
    </xf>
    <xf numFmtId="0" fontId="7" fillId="2" borderId="1" xfId="2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9" fontId="3" fillId="0" borderId="1" xfId="0" applyNumberFormat="1" applyFont="1" applyBorder="1" applyAlignment="1">
      <alignment horizontal="center" vertical="top" wrapText="1"/>
    </xf>
    <xf numFmtId="164" fontId="1" fillId="0" borderId="1" xfId="3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5" fontId="1" fillId="0" borderId="1" xfId="3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9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165" fontId="3" fillId="4" borderId="1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0" xfId="0" applyFont="1" applyAlignment="1">
      <alignment horizontal="center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165" fontId="3" fillId="5" borderId="1" xfId="0" applyNumberFormat="1" applyFont="1" applyFill="1" applyBorder="1" applyAlignment="1">
      <alignment horizontal="center" vertical="top" wrapText="1"/>
    </xf>
    <xf numFmtId="0" fontId="3" fillId="5" borderId="0" xfId="0" applyFont="1" applyFill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165" fontId="10" fillId="0" borderId="1" xfId="0" applyNumberFormat="1" applyFont="1" applyBorder="1"/>
    <xf numFmtId="49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165" fontId="10" fillId="0" borderId="1" xfId="0" applyNumberFormat="1" applyFont="1" applyFill="1" applyBorder="1"/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6" fontId="1" fillId="0" borderId="1" xfId="0" applyNumberFormat="1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9" fontId="1" fillId="0" borderId="1" xfId="0" applyNumberFormat="1" applyFont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12" fillId="0" borderId="0" xfId="0" applyFont="1"/>
    <xf numFmtId="0" fontId="2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164" fontId="1" fillId="0" borderId="1" xfId="3" applyNumberFormat="1" applyFont="1" applyFill="1" applyBorder="1" applyAlignment="1">
      <alignment horizontal="center" vertical="top" wrapText="1"/>
    </xf>
    <xf numFmtId="165" fontId="1" fillId="0" borderId="1" xfId="3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</cellXfs>
  <cellStyles count="4">
    <cellStyle name="Гиперссылка" xfId="2" builtinId="8"/>
    <cellStyle name="Обычный" xfId="0" builtinId="0"/>
    <cellStyle name="Обычный_Лист1" xfId="3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chkcson.ru/" TargetMode="External"/><Relationship Id="rId13" Type="http://schemas.openxmlformats.org/officeDocument/2006/relationships/hyperlink" Target="http://plkcson.ru/" TargetMode="External"/><Relationship Id="rId18" Type="http://schemas.openxmlformats.org/officeDocument/2006/relationships/hyperlink" Target="http://pnialakurtti.ru/" TargetMode="External"/><Relationship Id="rId3" Type="http://schemas.openxmlformats.org/officeDocument/2006/relationships/hyperlink" Target="https://apni1.murm.socinfo.ru/" TargetMode="External"/><Relationship Id="rId7" Type="http://schemas.openxmlformats.org/officeDocument/2006/relationships/hyperlink" Target="https://lovcspsid.ucoz.ru/" TargetMode="External"/><Relationship Id="rId12" Type="http://schemas.openxmlformats.org/officeDocument/2006/relationships/hyperlink" Target="https://pechenga-kcson.murm.socinfo.ru/" TargetMode="External"/><Relationship Id="rId17" Type="http://schemas.openxmlformats.org/officeDocument/2006/relationships/hyperlink" Target="https://&#1089;&#1086;&#1094;.&#1072;&#1081;&#1090;&#1080;51.&#1088;&#1092;/" TargetMode="External"/><Relationship Id="rId2" Type="http://schemas.openxmlformats.org/officeDocument/2006/relationships/hyperlink" Target="http://kcsonapatity.ucoz.ru/" TargetMode="External"/><Relationship Id="rId16" Type="http://schemas.openxmlformats.org/officeDocument/2006/relationships/hyperlink" Target="http://vradost.info/" TargetMode="External"/><Relationship Id="rId1" Type="http://schemas.openxmlformats.org/officeDocument/2006/relationships/hyperlink" Target="http://&#1072;&#1085;&#1086;&#1089;&#1086;&#1085;&#1088;&#1091;&#1082;&#1072;&#1087;&#1086;&#1084;&#1086;&#1097;&#1080;.&#1088;&#1092;/" TargetMode="External"/><Relationship Id="rId6" Type="http://schemas.openxmlformats.org/officeDocument/2006/relationships/hyperlink" Target="http://kolakcson.ru/" TargetMode="External"/><Relationship Id="rId11" Type="http://schemas.openxmlformats.org/officeDocument/2006/relationships/hyperlink" Target="http://olenkcson.ru/" TargetMode="External"/><Relationship Id="rId5" Type="http://schemas.openxmlformats.org/officeDocument/2006/relationships/hyperlink" Target="http://kpni.ucoz.ru/" TargetMode="External"/><Relationship Id="rId15" Type="http://schemas.openxmlformats.org/officeDocument/2006/relationships/hyperlink" Target="https://&#1089;&#1086;&#1094;51.&#1088;&#1092;/" TargetMode="External"/><Relationship Id="rId10" Type="http://schemas.openxmlformats.org/officeDocument/2006/relationships/hyperlink" Target="http://kcson-murmansk.ru/" TargetMode="External"/><Relationship Id="rId19" Type="http://schemas.openxmlformats.org/officeDocument/2006/relationships/hyperlink" Target="https://&#1076;&#1086;&#1074;&#1077;&#1088;&#1080;&#1077;-&#1086;&#1083;&#1077;&#1085;&#1077;&#1075;&#1086;&#1088;&#1089;&#1082;.&#1088;&#1092;/" TargetMode="External"/><Relationship Id="rId4" Type="http://schemas.openxmlformats.org/officeDocument/2006/relationships/hyperlink" Target="https://kandadipi.ru/" TargetMode="External"/><Relationship Id="rId9" Type="http://schemas.openxmlformats.org/officeDocument/2006/relationships/hyperlink" Target="https://murmandipi.ru/" TargetMode="External"/><Relationship Id="rId14" Type="http://schemas.openxmlformats.org/officeDocument/2006/relationships/hyperlink" Target="https://mdiuod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0"/>
  <sheetViews>
    <sheetView tabSelected="1" zoomScale="80" zoomScaleNormal="80" workbookViewId="0"/>
  </sheetViews>
  <sheetFormatPr defaultColWidth="8.85546875" defaultRowHeight="11.25" x14ac:dyDescent="0.25"/>
  <cols>
    <col min="1" max="1" width="3.28515625" style="2" bestFit="1" customWidth="1"/>
    <col min="2" max="2" width="23.42578125" style="1" customWidth="1"/>
    <col min="3" max="3" width="6.140625" style="2" customWidth="1"/>
    <col min="4" max="4" width="26.28515625" style="3" customWidth="1"/>
    <col min="5" max="5" width="22.28515625" style="4" customWidth="1"/>
    <col min="6" max="6" width="12.42578125" style="2" customWidth="1"/>
    <col min="7" max="7" width="10.42578125" style="2" customWidth="1"/>
    <col min="8" max="8" width="16.7109375" style="2" customWidth="1"/>
    <col min="9" max="9" width="26.140625" style="2" customWidth="1"/>
    <col min="10" max="14" width="8.140625" style="2" customWidth="1"/>
    <col min="15" max="16" width="8.140625" style="96" customWidth="1"/>
    <col min="17" max="21" width="8.140625" style="2" customWidth="1"/>
    <col min="22" max="27" width="8.140625" style="3" customWidth="1"/>
    <col min="28" max="28" width="9.42578125" style="3" customWidth="1"/>
    <col min="29" max="29" width="8.140625" style="3" customWidth="1"/>
    <col min="30" max="16384" width="8.85546875" style="3"/>
  </cols>
  <sheetData>
    <row r="1" spans="1:29" ht="18.75" x14ac:dyDescent="0.3">
      <c r="A1" s="97" t="s">
        <v>305</v>
      </c>
    </row>
    <row r="2" spans="1:29" s="2" customFormat="1" ht="171.75" customHeight="1" x14ac:dyDescent="0.25">
      <c r="A2" s="58" t="s">
        <v>0</v>
      </c>
      <c r="B2" s="58" t="s">
        <v>1</v>
      </c>
      <c r="C2" s="58" t="s">
        <v>2</v>
      </c>
      <c r="D2" s="58" t="s">
        <v>3</v>
      </c>
      <c r="E2" s="5" t="s">
        <v>4</v>
      </c>
      <c r="F2" s="58" t="s">
        <v>5</v>
      </c>
      <c r="G2" s="58" t="s">
        <v>6</v>
      </c>
      <c r="H2" s="58" t="s">
        <v>7</v>
      </c>
      <c r="I2" s="63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98" t="s">
        <v>14</v>
      </c>
      <c r="P2" s="98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</row>
    <row r="3" spans="1:29" s="8" customFormat="1" x14ac:dyDescent="0.25">
      <c r="A3" s="5" t="s">
        <v>29</v>
      </c>
      <c r="B3" s="5" t="s">
        <v>30</v>
      </c>
      <c r="C3" s="5" t="s">
        <v>31</v>
      </c>
      <c r="D3" s="5" t="s">
        <v>32</v>
      </c>
      <c r="E3" s="5" t="s">
        <v>33</v>
      </c>
      <c r="F3" s="5" t="s">
        <v>34</v>
      </c>
      <c r="G3" s="5" t="s">
        <v>35</v>
      </c>
      <c r="H3" s="5" t="s">
        <v>36</v>
      </c>
      <c r="I3" s="5" t="s">
        <v>37</v>
      </c>
      <c r="J3" s="7" t="s">
        <v>38</v>
      </c>
      <c r="K3" s="7" t="s">
        <v>39</v>
      </c>
      <c r="L3" s="7" t="s">
        <v>40</v>
      </c>
      <c r="M3" s="7" t="s">
        <v>41</v>
      </c>
      <c r="N3" s="7" t="s">
        <v>42</v>
      </c>
      <c r="O3" s="99" t="s">
        <v>43</v>
      </c>
      <c r="P3" s="99" t="s">
        <v>44</v>
      </c>
      <c r="Q3" s="7" t="s">
        <v>45</v>
      </c>
      <c r="R3" s="7" t="s">
        <v>46</v>
      </c>
      <c r="S3" s="7" t="s">
        <v>47</v>
      </c>
      <c r="T3" s="7" t="s">
        <v>48</v>
      </c>
      <c r="U3" s="7" t="s">
        <v>49</v>
      </c>
      <c r="V3" s="7" t="s">
        <v>50</v>
      </c>
      <c r="W3" s="7" t="s">
        <v>51</v>
      </c>
      <c r="X3" s="7" t="s">
        <v>52</v>
      </c>
      <c r="Y3" s="7" t="s">
        <v>53</v>
      </c>
      <c r="Z3" s="7" t="s">
        <v>54</v>
      </c>
      <c r="AA3" s="7" t="s">
        <v>55</v>
      </c>
      <c r="AB3" s="7" t="s">
        <v>56</v>
      </c>
      <c r="AC3" s="7" t="s">
        <v>57</v>
      </c>
    </row>
    <row r="4" spans="1:29" s="8" customFormat="1" x14ac:dyDescent="0.25">
      <c r="A4" s="94" t="s">
        <v>58</v>
      </c>
      <c r="B4" s="94"/>
      <c r="C4" s="94"/>
      <c r="D4" s="94"/>
      <c r="E4" s="94"/>
      <c r="F4" s="94"/>
      <c r="G4" s="94"/>
      <c r="H4" s="94"/>
      <c r="I4" s="9"/>
      <c r="J4" s="10">
        <v>95</v>
      </c>
      <c r="K4" s="10">
        <v>198</v>
      </c>
      <c r="L4" s="10">
        <v>52</v>
      </c>
      <c r="M4" s="10">
        <v>61</v>
      </c>
      <c r="N4" s="10">
        <v>132</v>
      </c>
      <c r="O4" s="100">
        <v>68</v>
      </c>
      <c r="P4" s="100">
        <v>1025</v>
      </c>
      <c r="Q4" s="10">
        <v>155</v>
      </c>
      <c r="R4" s="10">
        <v>763</v>
      </c>
      <c r="S4" s="10">
        <v>115</v>
      </c>
      <c r="T4" s="10">
        <v>437</v>
      </c>
      <c r="U4" s="10">
        <v>245</v>
      </c>
      <c r="V4" s="10">
        <v>99</v>
      </c>
      <c r="W4" s="10">
        <v>78</v>
      </c>
      <c r="X4" s="10">
        <v>8</v>
      </c>
      <c r="Y4" s="10">
        <v>26</v>
      </c>
      <c r="Z4" s="10">
        <v>6</v>
      </c>
      <c r="AA4" s="10">
        <v>12</v>
      </c>
      <c r="AB4" s="10">
        <v>32</v>
      </c>
      <c r="AC4" s="10">
        <v>21</v>
      </c>
    </row>
    <row r="5" spans="1:29" s="15" customFormat="1" ht="10.5" x14ac:dyDescent="0.25">
      <c r="A5" s="11">
        <v>1</v>
      </c>
      <c r="B5" s="76" t="s">
        <v>59</v>
      </c>
      <c r="C5" s="76"/>
      <c r="D5" s="76"/>
      <c r="E5" s="76"/>
      <c r="F5" s="76"/>
      <c r="G5" s="76"/>
      <c r="H5" s="11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  <c r="W5" s="14"/>
      <c r="X5" s="14"/>
      <c r="Y5" s="14"/>
      <c r="Z5" s="14"/>
      <c r="AA5" s="14"/>
      <c r="AB5" s="14"/>
      <c r="AC5" s="14"/>
    </row>
    <row r="6" spans="1:29" ht="22.5" x14ac:dyDescent="0.25">
      <c r="A6" s="80" t="s">
        <v>60</v>
      </c>
      <c r="B6" s="86" t="s">
        <v>61</v>
      </c>
      <c r="C6" s="95">
        <v>0.3</v>
      </c>
      <c r="D6" s="86" t="s">
        <v>62</v>
      </c>
      <c r="E6" s="67" t="s">
        <v>63</v>
      </c>
      <c r="F6" s="58" t="s">
        <v>64</v>
      </c>
      <c r="G6" s="80" t="s">
        <v>65</v>
      </c>
      <c r="H6" s="80" t="s">
        <v>66</v>
      </c>
      <c r="I6" s="81" t="s">
        <v>67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17"/>
      <c r="X6" s="17"/>
      <c r="Y6" s="17"/>
      <c r="Z6" s="17"/>
      <c r="AA6" s="17"/>
      <c r="AB6" s="17"/>
      <c r="AC6" s="17"/>
    </row>
    <row r="7" spans="1:29" ht="123.75" x14ac:dyDescent="0.25">
      <c r="A7" s="80"/>
      <c r="B7" s="86"/>
      <c r="C7" s="95"/>
      <c r="D7" s="86"/>
      <c r="E7" s="18" t="s">
        <v>68</v>
      </c>
      <c r="F7" s="59" t="s">
        <v>69</v>
      </c>
      <c r="G7" s="80"/>
      <c r="H7" s="80"/>
      <c r="I7" s="81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7"/>
      <c r="W7" s="17"/>
      <c r="X7" s="17"/>
      <c r="Y7" s="17"/>
      <c r="Z7" s="17"/>
      <c r="AA7" s="17"/>
      <c r="AB7" s="17"/>
      <c r="AC7" s="17"/>
    </row>
    <row r="8" spans="1:29" x14ac:dyDescent="0.25">
      <c r="A8" s="80"/>
      <c r="B8" s="86"/>
      <c r="C8" s="95"/>
      <c r="D8" s="69" t="s">
        <v>70</v>
      </c>
      <c r="E8" s="69"/>
      <c r="F8" s="69"/>
      <c r="G8" s="80"/>
      <c r="H8" s="80"/>
      <c r="I8" s="81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7"/>
      <c r="W8" s="17"/>
      <c r="X8" s="17"/>
      <c r="Y8" s="17"/>
      <c r="Z8" s="17"/>
      <c r="AA8" s="17"/>
      <c r="AB8" s="17"/>
      <c r="AC8" s="17"/>
    </row>
    <row r="9" spans="1:29" x14ac:dyDescent="0.25">
      <c r="A9" s="80"/>
      <c r="B9" s="86"/>
      <c r="C9" s="95"/>
      <c r="D9" s="93" t="s">
        <v>71</v>
      </c>
      <c r="E9" s="93"/>
      <c r="F9" s="93"/>
      <c r="G9" s="80"/>
      <c r="H9" s="80"/>
      <c r="I9" s="81"/>
      <c r="J9" s="19">
        <v>1</v>
      </c>
      <c r="K9" s="19">
        <v>1</v>
      </c>
      <c r="L9" s="19">
        <v>1</v>
      </c>
      <c r="M9" s="19">
        <v>1</v>
      </c>
      <c r="N9" s="19">
        <v>1</v>
      </c>
      <c r="O9" s="27">
        <v>1</v>
      </c>
      <c r="P9" s="27">
        <v>1</v>
      </c>
      <c r="Q9" s="19">
        <v>1</v>
      </c>
      <c r="R9" s="19">
        <v>1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Y9" s="19">
        <v>1</v>
      </c>
      <c r="Z9" s="19">
        <v>0</v>
      </c>
      <c r="AA9" s="19">
        <v>0</v>
      </c>
      <c r="AB9" s="19">
        <v>1</v>
      </c>
      <c r="AC9" s="19">
        <v>1</v>
      </c>
    </row>
    <row r="10" spans="1:29" x14ac:dyDescent="0.25">
      <c r="A10" s="80"/>
      <c r="B10" s="86"/>
      <c r="C10" s="95"/>
      <c r="D10" s="93" t="s">
        <v>72</v>
      </c>
      <c r="E10" s="93"/>
      <c r="F10" s="93"/>
      <c r="G10" s="80"/>
      <c r="H10" s="80"/>
      <c r="I10" s="81"/>
      <c r="J10" s="19">
        <v>1</v>
      </c>
      <c r="K10" s="19">
        <v>1</v>
      </c>
      <c r="L10" s="19">
        <v>1</v>
      </c>
      <c r="M10" s="19">
        <v>1</v>
      </c>
      <c r="N10" s="19">
        <v>1</v>
      </c>
      <c r="O10" s="27">
        <v>1</v>
      </c>
      <c r="P10" s="27">
        <v>1</v>
      </c>
      <c r="Q10" s="19">
        <v>1</v>
      </c>
      <c r="R10" s="19">
        <v>1</v>
      </c>
      <c r="S10" s="19">
        <v>1</v>
      </c>
      <c r="T10" s="19">
        <v>1</v>
      </c>
      <c r="U10" s="19">
        <v>1</v>
      </c>
      <c r="V10" s="19">
        <v>1</v>
      </c>
      <c r="W10" s="19">
        <v>1</v>
      </c>
      <c r="X10" s="19">
        <v>1</v>
      </c>
      <c r="Y10" s="19">
        <v>1</v>
      </c>
      <c r="Z10" s="19">
        <v>0</v>
      </c>
      <c r="AA10" s="19">
        <v>0</v>
      </c>
      <c r="AB10" s="19">
        <v>1</v>
      </c>
      <c r="AC10" s="19">
        <v>1</v>
      </c>
    </row>
    <row r="11" spans="1:29" x14ac:dyDescent="0.25">
      <c r="A11" s="80"/>
      <c r="B11" s="86"/>
      <c r="C11" s="95"/>
      <c r="D11" s="93" t="s">
        <v>73</v>
      </c>
      <c r="E11" s="93"/>
      <c r="F11" s="93"/>
      <c r="G11" s="80"/>
      <c r="H11" s="80"/>
      <c r="I11" s="81"/>
      <c r="J11" s="19">
        <v>1</v>
      </c>
      <c r="K11" s="19">
        <v>1</v>
      </c>
      <c r="L11" s="19">
        <v>1</v>
      </c>
      <c r="M11" s="19">
        <v>1</v>
      </c>
      <c r="N11" s="19">
        <v>1</v>
      </c>
      <c r="O11" s="27">
        <v>1</v>
      </c>
      <c r="P11" s="27">
        <v>1</v>
      </c>
      <c r="Q11" s="19">
        <v>1</v>
      </c>
      <c r="R11" s="19">
        <v>1</v>
      </c>
      <c r="S11" s="19">
        <v>1</v>
      </c>
      <c r="T11" s="19">
        <v>1</v>
      </c>
      <c r="U11" s="19">
        <v>1</v>
      </c>
      <c r="V11" s="19">
        <v>1</v>
      </c>
      <c r="W11" s="19">
        <v>1</v>
      </c>
      <c r="X11" s="19">
        <v>1</v>
      </c>
      <c r="Y11" s="19">
        <v>0</v>
      </c>
      <c r="Z11" s="19">
        <v>0</v>
      </c>
      <c r="AA11" s="19">
        <v>0</v>
      </c>
      <c r="AB11" s="19">
        <v>1</v>
      </c>
      <c r="AC11" s="19">
        <v>1</v>
      </c>
    </row>
    <row r="12" spans="1:29" x14ac:dyDescent="0.25">
      <c r="A12" s="80"/>
      <c r="B12" s="86"/>
      <c r="C12" s="95"/>
      <c r="D12" s="93" t="s">
        <v>74</v>
      </c>
      <c r="E12" s="93"/>
      <c r="F12" s="93"/>
      <c r="G12" s="80"/>
      <c r="H12" s="80"/>
      <c r="I12" s="81"/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27">
        <v>1</v>
      </c>
      <c r="P12" s="27">
        <v>1</v>
      </c>
      <c r="Q12" s="19">
        <v>1</v>
      </c>
      <c r="R12" s="19">
        <v>1</v>
      </c>
      <c r="S12" s="19">
        <v>1</v>
      </c>
      <c r="T12" s="19">
        <v>1</v>
      </c>
      <c r="U12" s="19">
        <v>1</v>
      </c>
      <c r="V12" s="19">
        <v>1</v>
      </c>
      <c r="W12" s="19">
        <v>1</v>
      </c>
      <c r="X12" s="19">
        <v>1</v>
      </c>
      <c r="Y12" s="19">
        <v>1</v>
      </c>
      <c r="Z12" s="19">
        <v>0</v>
      </c>
      <c r="AA12" s="19">
        <v>0</v>
      </c>
      <c r="AB12" s="19">
        <v>1</v>
      </c>
      <c r="AC12" s="19">
        <v>1</v>
      </c>
    </row>
    <row r="13" spans="1:29" x14ac:dyDescent="0.25">
      <c r="A13" s="80"/>
      <c r="B13" s="86"/>
      <c r="C13" s="95"/>
      <c r="D13" s="93" t="s">
        <v>75</v>
      </c>
      <c r="E13" s="93"/>
      <c r="F13" s="93"/>
      <c r="G13" s="80"/>
      <c r="H13" s="80"/>
      <c r="I13" s="81"/>
      <c r="J13" s="19">
        <v>1</v>
      </c>
      <c r="K13" s="19">
        <v>1</v>
      </c>
      <c r="L13" s="19">
        <v>1</v>
      </c>
      <c r="M13" s="19">
        <v>1</v>
      </c>
      <c r="N13" s="19">
        <v>1</v>
      </c>
      <c r="O13" s="27">
        <v>1</v>
      </c>
      <c r="P13" s="27">
        <v>1</v>
      </c>
      <c r="Q13" s="19">
        <v>1</v>
      </c>
      <c r="R13" s="19">
        <v>1</v>
      </c>
      <c r="S13" s="19">
        <v>1</v>
      </c>
      <c r="T13" s="19">
        <v>1</v>
      </c>
      <c r="U13" s="19">
        <v>1</v>
      </c>
      <c r="V13" s="19">
        <v>1</v>
      </c>
      <c r="W13" s="19">
        <v>1</v>
      </c>
      <c r="X13" s="19">
        <v>1</v>
      </c>
      <c r="Y13" s="19">
        <v>1</v>
      </c>
      <c r="Z13" s="19">
        <v>0</v>
      </c>
      <c r="AA13" s="19">
        <v>0</v>
      </c>
      <c r="AB13" s="19">
        <v>1</v>
      </c>
      <c r="AC13" s="19">
        <v>1</v>
      </c>
    </row>
    <row r="14" spans="1:29" x14ac:dyDescent="0.25">
      <c r="A14" s="80"/>
      <c r="B14" s="86"/>
      <c r="C14" s="95"/>
      <c r="D14" s="93" t="s">
        <v>76</v>
      </c>
      <c r="E14" s="93"/>
      <c r="F14" s="93"/>
      <c r="G14" s="80"/>
      <c r="H14" s="80"/>
      <c r="I14" s="81"/>
      <c r="J14" s="19">
        <v>1</v>
      </c>
      <c r="K14" s="19">
        <v>1</v>
      </c>
      <c r="L14" s="19">
        <v>1</v>
      </c>
      <c r="M14" s="19">
        <v>1</v>
      </c>
      <c r="N14" s="19">
        <v>1</v>
      </c>
      <c r="O14" s="27">
        <v>1</v>
      </c>
      <c r="P14" s="27">
        <v>1</v>
      </c>
      <c r="Q14" s="19">
        <v>1</v>
      </c>
      <c r="R14" s="19">
        <v>1</v>
      </c>
      <c r="S14" s="19">
        <v>1</v>
      </c>
      <c r="T14" s="19">
        <v>1</v>
      </c>
      <c r="U14" s="19">
        <v>1</v>
      </c>
      <c r="V14" s="19">
        <v>1</v>
      </c>
      <c r="W14" s="19">
        <v>1</v>
      </c>
      <c r="X14" s="19">
        <v>1</v>
      </c>
      <c r="Y14" s="19">
        <v>1</v>
      </c>
      <c r="Z14" s="19">
        <v>0</v>
      </c>
      <c r="AA14" s="19">
        <v>0</v>
      </c>
      <c r="AB14" s="19">
        <v>1</v>
      </c>
      <c r="AC14" s="19">
        <v>1</v>
      </c>
    </row>
    <row r="15" spans="1:29" x14ac:dyDescent="0.25">
      <c r="A15" s="80"/>
      <c r="B15" s="86"/>
      <c r="C15" s="95"/>
      <c r="D15" s="93" t="s">
        <v>77</v>
      </c>
      <c r="E15" s="93"/>
      <c r="F15" s="93"/>
      <c r="G15" s="80"/>
      <c r="H15" s="80"/>
      <c r="I15" s="81"/>
      <c r="J15" s="19">
        <v>1</v>
      </c>
      <c r="K15" s="19">
        <v>1</v>
      </c>
      <c r="L15" s="19">
        <v>1</v>
      </c>
      <c r="M15" s="19">
        <v>1</v>
      </c>
      <c r="N15" s="19">
        <v>1</v>
      </c>
      <c r="O15" s="27">
        <v>1</v>
      </c>
      <c r="P15" s="27">
        <v>1</v>
      </c>
      <c r="Q15" s="19">
        <v>1</v>
      </c>
      <c r="R15" s="19">
        <v>1</v>
      </c>
      <c r="S15" s="19">
        <v>1</v>
      </c>
      <c r="T15" s="19">
        <v>0</v>
      </c>
      <c r="U15" s="19">
        <v>0</v>
      </c>
      <c r="V15" s="19">
        <v>1</v>
      </c>
      <c r="W15" s="19">
        <v>1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</row>
    <row r="16" spans="1:29" x14ac:dyDescent="0.25">
      <c r="A16" s="80"/>
      <c r="B16" s="86"/>
      <c r="C16" s="95"/>
      <c r="D16" s="93" t="s">
        <v>78</v>
      </c>
      <c r="E16" s="93"/>
      <c r="F16" s="93"/>
      <c r="G16" s="80"/>
      <c r="H16" s="80"/>
      <c r="I16" s="81"/>
      <c r="J16" s="19">
        <v>1</v>
      </c>
      <c r="K16" s="19">
        <v>1</v>
      </c>
      <c r="L16" s="19">
        <v>1</v>
      </c>
      <c r="M16" s="19">
        <v>0</v>
      </c>
      <c r="N16" s="19">
        <v>1</v>
      </c>
      <c r="O16" s="27">
        <v>1</v>
      </c>
      <c r="P16" s="27">
        <v>1</v>
      </c>
      <c r="Q16" s="19">
        <v>1</v>
      </c>
      <c r="R16" s="19">
        <v>1</v>
      </c>
      <c r="S16" s="19">
        <v>1</v>
      </c>
      <c r="T16" s="19">
        <v>1</v>
      </c>
      <c r="U16" s="19">
        <v>1</v>
      </c>
      <c r="V16" s="19">
        <v>1</v>
      </c>
      <c r="W16" s="19">
        <v>1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1</v>
      </c>
    </row>
    <row r="17" spans="1:29" x14ac:dyDescent="0.25">
      <c r="A17" s="80"/>
      <c r="B17" s="86"/>
      <c r="C17" s="95"/>
      <c r="D17" s="93" t="s">
        <v>79</v>
      </c>
      <c r="E17" s="93"/>
      <c r="F17" s="93"/>
      <c r="G17" s="80"/>
      <c r="H17" s="80"/>
      <c r="I17" s="81"/>
      <c r="J17" s="19">
        <v>0</v>
      </c>
      <c r="K17" s="19">
        <v>1</v>
      </c>
      <c r="L17" s="19">
        <v>1</v>
      </c>
      <c r="M17" s="19">
        <v>1</v>
      </c>
      <c r="N17" s="19">
        <v>1</v>
      </c>
      <c r="O17" s="27">
        <v>1</v>
      </c>
      <c r="P17" s="27">
        <v>1</v>
      </c>
      <c r="Q17" s="19">
        <v>1</v>
      </c>
      <c r="R17" s="19">
        <v>1</v>
      </c>
      <c r="S17" s="19">
        <v>1</v>
      </c>
      <c r="T17" s="19">
        <v>1</v>
      </c>
      <c r="U17" s="19">
        <v>1</v>
      </c>
      <c r="V17" s="19">
        <v>1</v>
      </c>
      <c r="W17" s="19">
        <v>1</v>
      </c>
      <c r="X17" s="19">
        <v>0</v>
      </c>
      <c r="Y17" s="19">
        <v>1</v>
      </c>
      <c r="Z17" s="19">
        <v>0</v>
      </c>
      <c r="AA17" s="19">
        <v>0</v>
      </c>
      <c r="AB17" s="19">
        <v>1</v>
      </c>
      <c r="AC17" s="19">
        <v>1</v>
      </c>
    </row>
    <row r="18" spans="1:29" x14ac:dyDescent="0.25">
      <c r="A18" s="80"/>
      <c r="B18" s="86"/>
      <c r="C18" s="95"/>
      <c r="D18" s="93" t="s">
        <v>80</v>
      </c>
      <c r="E18" s="93"/>
      <c r="F18" s="93"/>
      <c r="G18" s="80"/>
      <c r="H18" s="80"/>
      <c r="I18" s="81"/>
      <c r="J18" s="19">
        <v>1</v>
      </c>
      <c r="K18" s="19">
        <v>1</v>
      </c>
      <c r="L18" s="19">
        <v>1</v>
      </c>
      <c r="M18" s="19">
        <v>1</v>
      </c>
      <c r="N18" s="19">
        <v>1</v>
      </c>
      <c r="O18" s="27">
        <v>1</v>
      </c>
      <c r="P18" s="27">
        <v>1</v>
      </c>
      <c r="Q18" s="19">
        <v>1</v>
      </c>
      <c r="R18" s="19">
        <v>1</v>
      </c>
      <c r="S18" s="19">
        <v>1</v>
      </c>
      <c r="T18" s="19">
        <v>1</v>
      </c>
      <c r="U18" s="19">
        <v>1</v>
      </c>
      <c r="V18" s="19">
        <v>1</v>
      </c>
      <c r="W18" s="19">
        <v>1</v>
      </c>
      <c r="X18" s="19">
        <v>0</v>
      </c>
      <c r="Y18" s="19">
        <v>1</v>
      </c>
      <c r="Z18" s="19">
        <v>0</v>
      </c>
      <c r="AA18" s="19">
        <v>0</v>
      </c>
      <c r="AB18" s="19">
        <v>0</v>
      </c>
      <c r="AC18" s="19">
        <v>0</v>
      </c>
    </row>
    <row r="19" spans="1:29" x14ac:dyDescent="0.25">
      <c r="A19" s="80"/>
      <c r="B19" s="86"/>
      <c r="C19" s="95"/>
      <c r="D19" s="93" t="s">
        <v>81</v>
      </c>
      <c r="E19" s="93"/>
      <c r="F19" s="93"/>
      <c r="G19" s="80"/>
      <c r="H19" s="80"/>
      <c r="I19" s="81"/>
      <c r="J19" s="19">
        <v>1</v>
      </c>
      <c r="K19" s="19">
        <v>1</v>
      </c>
      <c r="L19" s="19">
        <v>1</v>
      </c>
      <c r="M19" s="19">
        <v>1</v>
      </c>
      <c r="N19" s="19">
        <v>0</v>
      </c>
      <c r="O19" s="27">
        <v>1</v>
      </c>
      <c r="P19" s="27">
        <v>1</v>
      </c>
      <c r="Q19" s="19">
        <v>0</v>
      </c>
      <c r="R19" s="19">
        <v>1</v>
      </c>
      <c r="S19" s="19">
        <v>1</v>
      </c>
      <c r="T19" s="19">
        <v>1</v>
      </c>
      <c r="U19" s="19">
        <v>1</v>
      </c>
      <c r="V19" s="19">
        <v>1</v>
      </c>
      <c r="W19" s="19">
        <v>1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</row>
    <row r="20" spans="1:29" x14ac:dyDescent="0.25">
      <c r="A20" s="80"/>
      <c r="B20" s="86"/>
      <c r="C20" s="95"/>
      <c r="D20" s="93" t="s">
        <v>82</v>
      </c>
      <c r="E20" s="93"/>
      <c r="F20" s="93"/>
      <c r="G20" s="80"/>
      <c r="H20" s="80"/>
      <c r="I20" s="81"/>
      <c r="J20" s="19">
        <v>1</v>
      </c>
      <c r="K20" s="19">
        <v>1</v>
      </c>
      <c r="L20" s="19">
        <v>1</v>
      </c>
      <c r="M20" s="19">
        <v>1</v>
      </c>
      <c r="N20" s="19">
        <v>1</v>
      </c>
      <c r="O20" s="27">
        <v>1</v>
      </c>
      <c r="P20" s="27">
        <v>1</v>
      </c>
      <c r="Q20" s="19">
        <v>1</v>
      </c>
      <c r="R20" s="19">
        <v>1</v>
      </c>
      <c r="S20" s="19">
        <v>1</v>
      </c>
      <c r="T20" s="19">
        <v>1</v>
      </c>
      <c r="U20" s="19">
        <v>1</v>
      </c>
      <c r="V20" s="19">
        <v>1</v>
      </c>
      <c r="W20" s="19">
        <v>1</v>
      </c>
      <c r="X20" s="19">
        <v>1</v>
      </c>
      <c r="Y20" s="19">
        <v>1</v>
      </c>
      <c r="Z20" s="19">
        <v>0</v>
      </c>
      <c r="AA20" s="19">
        <v>0</v>
      </c>
      <c r="AB20" s="19">
        <v>1</v>
      </c>
      <c r="AC20" s="19">
        <v>1</v>
      </c>
    </row>
    <row r="21" spans="1:29" x14ac:dyDescent="0.25">
      <c r="A21" s="80"/>
      <c r="B21" s="86"/>
      <c r="C21" s="95"/>
      <c r="D21" s="93" t="s">
        <v>83</v>
      </c>
      <c r="E21" s="93"/>
      <c r="F21" s="93"/>
      <c r="G21" s="80"/>
      <c r="H21" s="80"/>
      <c r="I21" s="81"/>
      <c r="J21" s="19">
        <v>1</v>
      </c>
      <c r="K21" s="19">
        <v>1</v>
      </c>
      <c r="L21" s="19">
        <v>1</v>
      </c>
      <c r="M21" s="19">
        <v>1</v>
      </c>
      <c r="N21" s="19">
        <v>0</v>
      </c>
      <c r="O21" s="27">
        <v>1</v>
      </c>
      <c r="P21" s="27">
        <v>1</v>
      </c>
      <c r="Q21" s="19">
        <v>0</v>
      </c>
      <c r="R21" s="19">
        <v>1</v>
      </c>
      <c r="S21" s="19">
        <v>0</v>
      </c>
      <c r="T21" s="19">
        <v>1</v>
      </c>
      <c r="U21" s="19">
        <v>0</v>
      </c>
      <c r="V21" s="19">
        <v>1</v>
      </c>
      <c r="W21" s="19">
        <v>1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</row>
    <row r="22" spans="1:29" x14ac:dyDescent="0.25">
      <c r="A22" s="80"/>
      <c r="B22" s="86"/>
      <c r="C22" s="95"/>
      <c r="D22" s="93" t="s">
        <v>84</v>
      </c>
      <c r="E22" s="93"/>
      <c r="F22" s="93"/>
      <c r="G22" s="80"/>
      <c r="H22" s="80"/>
      <c r="I22" s="81"/>
      <c r="J22" s="19">
        <v>1</v>
      </c>
      <c r="K22" s="19">
        <v>1</v>
      </c>
      <c r="L22" s="19">
        <v>1</v>
      </c>
      <c r="M22" s="19">
        <v>1</v>
      </c>
      <c r="N22" s="19">
        <v>1</v>
      </c>
      <c r="O22" s="27">
        <v>1</v>
      </c>
      <c r="P22" s="27">
        <v>1</v>
      </c>
      <c r="Q22" s="19">
        <v>1</v>
      </c>
      <c r="R22" s="19">
        <v>1</v>
      </c>
      <c r="S22" s="19">
        <v>0</v>
      </c>
      <c r="T22" s="19">
        <v>0</v>
      </c>
      <c r="U22" s="19">
        <v>1</v>
      </c>
      <c r="V22" s="19">
        <v>1</v>
      </c>
      <c r="W22" s="19">
        <v>1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</row>
    <row r="23" spans="1:29" x14ac:dyDescent="0.25">
      <c r="A23" s="80"/>
      <c r="B23" s="86"/>
      <c r="C23" s="95"/>
      <c r="D23" s="93" t="s">
        <v>85</v>
      </c>
      <c r="E23" s="93"/>
      <c r="F23" s="93"/>
      <c r="G23" s="80"/>
      <c r="H23" s="80"/>
      <c r="I23" s="81"/>
      <c r="J23" s="19">
        <v>1</v>
      </c>
      <c r="K23" s="19">
        <v>1</v>
      </c>
      <c r="L23" s="19">
        <v>1</v>
      </c>
      <c r="M23" s="19">
        <v>1</v>
      </c>
      <c r="N23" s="19">
        <v>1</v>
      </c>
      <c r="O23" s="27">
        <v>1</v>
      </c>
      <c r="P23" s="27">
        <v>1</v>
      </c>
      <c r="Q23" s="19">
        <v>1</v>
      </c>
      <c r="R23" s="19">
        <v>1</v>
      </c>
      <c r="S23" s="19">
        <v>1</v>
      </c>
      <c r="T23" s="19">
        <v>1</v>
      </c>
      <c r="U23" s="19">
        <v>1</v>
      </c>
      <c r="V23" s="19">
        <v>1</v>
      </c>
      <c r="W23" s="19">
        <v>1</v>
      </c>
      <c r="X23" s="19">
        <v>0</v>
      </c>
      <c r="Y23" s="19">
        <v>0</v>
      </c>
      <c r="Z23" s="19">
        <v>0</v>
      </c>
      <c r="AA23" s="19">
        <v>0</v>
      </c>
      <c r="AB23" s="19">
        <v>1</v>
      </c>
      <c r="AC23" s="19">
        <v>1</v>
      </c>
    </row>
    <row r="24" spans="1:29" s="15" customFormat="1" ht="10.5" x14ac:dyDescent="0.25">
      <c r="A24" s="80"/>
      <c r="B24" s="86"/>
      <c r="C24" s="95"/>
      <c r="D24" s="69" t="s">
        <v>86</v>
      </c>
      <c r="E24" s="69"/>
      <c r="F24" s="69"/>
      <c r="G24" s="80"/>
      <c r="H24" s="80"/>
      <c r="I24" s="81"/>
      <c r="J24" s="11">
        <f>SUM(J9:J23)</f>
        <v>14</v>
      </c>
      <c r="K24" s="11">
        <f t="shared" ref="K24:AC24" si="0">SUM(K9:K23)</f>
        <v>15</v>
      </c>
      <c r="L24" s="11">
        <f t="shared" si="0"/>
        <v>15</v>
      </c>
      <c r="M24" s="11">
        <f t="shared" si="0"/>
        <v>14</v>
      </c>
      <c r="N24" s="11">
        <f t="shared" si="0"/>
        <v>13</v>
      </c>
      <c r="O24" s="101">
        <f t="shared" si="0"/>
        <v>15</v>
      </c>
      <c r="P24" s="101">
        <f t="shared" si="0"/>
        <v>15</v>
      </c>
      <c r="Q24" s="11">
        <f t="shared" si="0"/>
        <v>13</v>
      </c>
      <c r="R24" s="11">
        <f t="shared" si="0"/>
        <v>15</v>
      </c>
      <c r="S24" s="11">
        <f t="shared" si="0"/>
        <v>13</v>
      </c>
      <c r="T24" s="11">
        <f t="shared" si="0"/>
        <v>13</v>
      </c>
      <c r="U24" s="11">
        <f t="shared" si="0"/>
        <v>13</v>
      </c>
      <c r="V24" s="11">
        <f t="shared" si="0"/>
        <v>15</v>
      </c>
      <c r="W24" s="11">
        <f t="shared" si="0"/>
        <v>15</v>
      </c>
      <c r="X24" s="11">
        <f t="shared" si="0"/>
        <v>7</v>
      </c>
      <c r="Y24" s="11">
        <f t="shared" si="0"/>
        <v>8</v>
      </c>
      <c r="Z24" s="11">
        <f t="shared" si="0"/>
        <v>0</v>
      </c>
      <c r="AA24" s="11">
        <f t="shared" si="0"/>
        <v>0</v>
      </c>
      <c r="AB24" s="11">
        <f t="shared" si="0"/>
        <v>9</v>
      </c>
      <c r="AC24" s="11">
        <f t="shared" si="0"/>
        <v>10</v>
      </c>
    </row>
    <row r="25" spans="1:29" ht="45" x14ac:dyDescent="0.25">
      <c r="A25" s="80"/>
      <c r="B25" s="86"/>
      <c r="C25" s="95"/>
      <c r="D25" s="91" t="s">
        <v>87</v>
      </c>
      <c r="E25" s="20" t="s">
        <v>88</v>
      </c>
      <c r="F25" s="64" t="s">
        <v>64</v>
      </c>
      <c r="G25" s="87" t="s">
        <v>89</v>
      </c>
      <c r="H25" s="87" t="s">
        <v>90</v>
      </c>
      <c r="I25" s="88" t="s">
        <v>67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7"/>
      <c r="W25" s="17"/>
      <c r="X25" s="17"/>
      <c r="Y25" s="17"/>
      <c r="Z25" s="17"/>
      <c r="AA25" s="17"/>
      <c r="AB25" s="17"/>
      <c r="AC25" s="17"/>
    </row>
    <row r="26" spans="1:29" ht="112.5" x14ac:dyDescent="0.25">
      <c r="A26" s="80"/>
      <c r="B26" s="86"/>
      <c r="C26" s="95"/>
      <c r="D26" s="91"/>
      <c r="E26" s="20" t="s">
        <v>91</v>
      </c>
      <c r="F26" s="61" t="s">
        <v>69</v>
      </c>
      <c r="G26" s="87"/>
      <c r="H26" s="87"/>
      <c r="I26" s="88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7"/>
      <c r="W26" s="17"/>
      <c r="X26" s="17"/>
      <c r="Y26" s="17"/>
      <c r="Z26" s="17"/>
      <c r="AA26" s="17"/>
      <c r="AB26" s="17"/>
      <c r="AC26" s="17"/>
    </row>
    <row r="27" spans="1:29" s="25" customFormat="1" ht="15" x14ac:dyDescent="0.25">
      <c r="A27" s="80"/>
      <c r="B27" s="86"/>
      <c r="C27" s="95"/>
      <c r="D27" s="92" t="s">
        <v>92</v>
      </c>
      <c r="E27" s="92"/>
      <c r="F27" s="92"/>
      <c r="G27" s="87"/>
      <c r="H27" s="87"/>
      <c r="I27" s="88"/>
      <c r="J27" s="21" t="s">
        <v>93</v>
      </c>
      <c r="K27" s="22" t="s">
        <v>94</v>
      </c>
      <c r="L27" s="22" t="s">
        <v>95</v>
      </c>
      <c r="M27" s="22" t="s">
        <v>96</v>
      </c>
      <c r="N27" s="22" t="s">
        <v>97</v>
      </c>
      <c r="O27" s="22" t="s">
        <v>98</v>
      </c>
      <c r="P27" s="22" t="s">
        <v>99</v>
      </c>
      <c r="Q27" s="22" t="s">
        <v>100</v>
      </c>
      <c r="R27" s="22" t="s">
        <v>101</v>
      </c>
      <c r="S27" s="22" t="s">
        <v>102</v>
      </c>
      <c r="T27" s="22" t="s">
        <v>103</v>
      </c>
      <c r="U27" s="22" t="s">
        <v>104</v>
      </c>
      <c r="V27" s="22" t="s">
        <v>105</v>
      </c>
      <c r="W27" s="22" t="s">
        <v>106</v>
      </c>
      <c r="X27" s="22" t="s">
        <v>107</v>
      </c>
      <c r="Y27" s="22" t="s">
        <v>108</v>
      </c>
      <c r="Z27" s="22" t="s">
        <v>109</v>
      </c>
      <c r="AA27" s="23" t="s">
        <v>110</v>
      </c>
      <c r="AB27" s="24" t="s">
        <v>111</v>
      </c>
      <c r="AC27" s="22" t="s">
        <v>112</v>
      </c>
    </row>
    <row r="28" spans="1:29" ht="15" x14ac:dyDescent="0.25">
      <c r="A28" s="80"/>
      <c r="B28" s="86"/>
      <c r="C28" s="95"/>
      <c r="D28" s="92" t="s">
        <v>113</v>
      </c>
      <c r="E28" s="92"/>
      <c r="F28" s="92"/>
      <c r="G28" s="87"/>
      <c r="H28" s="87"/>
      <c r="I28" s="88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7"/>
      <c r="W28" s="17"/>
      <c r="X28" s="17"/>
      <c r="Y28" s="17"/>
      <c r="Z28" s="17"/>
      <c r="AA28" s="17"/>
      <c r="AB28" s="26"/>
      <c r="AC28" s="17"/>
    </row>
    <row r="29" spans="1:29" x14ac:dyDescent="0.25">
      <c r="A29" s="80"/>
      <c r="B29" s="86"/>
      <c r="C29" s="95"/>
      <c r="D29" s="91" t="s">
        <v>71</v>
      </c>
      <c r="E29" s="91"/>
      <c r="F29" s="91"/>
      <c r="G29" s="87"/>
      <c r="H29" s="87"/>
      <c r="I29" s="88"/>
      <c r="J29" s="27">
        <v>1</v>
      </c>
      <c r="K29" s="27">
        <v>1</v>
      </c>
      <c r="L29" s="27">
        <v>1</v>
      </c>
      <c r="M29" s="27">
        <v>1</v>
      </c>
      <c r="N29" s="27">
        <v>1</v>
      </c>
      <c r="O29" s="27">
        <v>1</v>
      </c>
      <c r="P29" s="27">
        <v>1</v>
      </c>
      <c r="Q29" s="27">
        <v>1</v>
      </c>
      <c r="R29" s="27">
        <v>1</v>
      </c>
      <c r="S29" s="27">
        <v>1</v>
      </c>
      <c r="T29" s="27">
        <v>1</v>
      </c>
      <c r="U29" s="27">
        <v>1</v>
      </c>
      <c r="V29" s="27">
        <v>1</v>
      </c>
      <c r="W29" s="27">
        <v>1</v>
      </c>
      <c r="X29" s="27">
        <v>0</v>
      </c>
      <c r="Y29" s="27">
        <v>0</v>
      </c>
      <c r="Z29" s="27">
        <v>1</v>
      </c>
      <c r="AA29" s="27">
        <v>0</v>
      </c>
      <c r="AB29" s="27">
        <v>1</v>
      </c>
      <c r="AC29" s="27">
        <v>1</v>
      </c>
    </row>
    <row r="30" spans="1:29" x14ac:dyDescent="0.25">
      <c r="A30" s="80"/>
      <c r="B30" s="86"/>
      <c r="C30" s="95"/>
      <c r="D30" s="91" t="s">
        <v>72</v>
      </c>
      <c r="E30" s="91"/>
      <c r="F30" s="91"/>
      <c r="G30" s="87"/>
      <c r="H30" s="87"/>
      <c r="I30" s="88"/>
      <c r="J30" s="27">
        <v>1</v>
      </c>
      <c r="K30" s="27">
        <v>1</v>
      </c>
      <c r="L30" s="27">
        <v>1</v>
      </c>
      <c r="M30" s="27">
        <v>1</v>
      </c>
      <c r="N30" s="27">
        <v>1</v>
      </c>
      <c r="O30" s="27">
        <v>1</v>
      </c>
      <c r="P30" s="27">
        <v>1</v>
      </c>
      <c r="Q30" s="27">
        <v>1</v>
      </c>
      <c r="R30" s="27">
        <v>1</v>
      </c>
      <c r="S30" s="27">
        <v>1</v>
      </c>
      <c r="T30" s="27">
        <v>1</v>
      </c>
      <c r="U30" s="27">
        <v>1</v>
      </c>
      <c r="V30" s="27">
        <v>1</v>
      </c>
      <c r="W30" s="27">
        <v>1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</row>
    <row r="31" spans="1:29" x14ac:dyDescent="0.25">
      <c r="A31" s="80"/>
      <c r="B31" s="86"/>
      <c r="C31" s="95"/>
      <c r="D31" s="91" t="s">
        <v>73</v>
      </c>
      <c r="E31" s="91"/>
      <c r="F31" s="91"/>
      <c r="G31" s="87"/>
      <c r="H31" s="87"/>
      <c r="I31" s="88"/>
      <c r="J31" s="27">
        <v>1</v>
      </c>
      <c r="K31" s="27">
        <v>1</v>
      </c>
      <c r="L31" s="27">
        <v>1</v>
      </c>
      <c r="M31" s="27">
        <v>1</v>
      </c>
      <c r="N31" s="27">
        <v>1</v>
      </c>
      <c r="O31" s="27">
        <v>1</v>
      </c>
      <c r="P31" s="27">
        <v>1</v>
      </c>
      <c r="Q31" s="27">
        <v>1</v>
      </c>
      <c r="R31" s="27">
        <v>1</v>
      </c>
      <c r="S31" s="27">
        <v>1</v>
      </c>
      <c r="T31" s="27">
        <v>1</v>
      </c>
      <c r="U31" s="27">
        <v>1</v>
      </c>
      <c r="V31" s="27">
        <v>1</v>
      </c>
      <c r="W31" s="27">
        <v>1</v>
      </c>
      <c r="X31" s="27">
        <v>1</v>
      </c>
      <c r="Y31" s="27">
        <v>0</v>
      </c>
      <c r="Z31" s="27">
        <v>1</v>
      </c>
      <c r="AA31" s="27">
        <v>0</v>
      </c>
      <c r="AB31" s="27">
        <v>1</v>
      </c>
      <c r="AC31" s="27">
        <v>1</v>
      </c>
    </row>
    <row r="32" spans="1:29" x14ac:dyDescent="0.25">
      <c r="A32" s="80"/>
      <c r="B32" s="86"/>
      <c r="C32" s="95"/>
      <c r="D32" s="91" t="s">
        <v>74</v>
      </c>
      <c r="E32" s="91"/>
      <c r="F32" s="91"/>
      <c r="G32" s="87"/>
      <c r="H32" s="87"/>
      <c r="I32" s="88"/>
      <c r="J32" s="27">
        <v>1</v>
      </c>
      <c r="K32" s="27">
        <v>0</v>
      </c>
      <c r="L32" s="27">
        <v>0</v>
      </c>
      <c r="M32" s="27">
        <v>1</v>
      </c>
      <c r="N32" s="27">
        <v>1</v>
      </c>
      <c r="O32" s="27">
        <v>0</v>
      </c>
      <c r="P32" s="27">
        <v>1</v>
      </c>
      <c r="Q32" s="27">
        <v>1</v>
      </c>
      <c r="R32" s="27">
        <v>1</v>
      </c>
      <c r="S32" s="27">
        <v>1</v>
      </c>
      <c r="T32" s="27">
        <v>1</v>
      </c>
      <c r="U32" s="27">
        <v>1</v>
      </c>
      <c r="V32" s="27">
        <v>1</v>
      </c>
      <c r="W32" s="27">
        <v>1</v>
      </c>
      <c r="X32" s="27">
        <v>1</v>
      </c>
      <c r="Y32" s="27">
        <v>0</v>
      </c>
      <c r="Z32" s="27">
        <v>1</v>
      </c>
      <c r="AA32" s="27">
        <v>0</v>
      </c>
      <c r="AB32" s="27">
        <v>1</v>
      </c>
      <c r="AC32" s="27">
        <v>1</v>
      </c>
    </row>
    <row r="33" spans="1:29" x14ac:dyDescent="0.25">
      <c r="A33" s="80"/>
      <c r="B33" s="86"/>
      <c r="C33" s="95"/>
      <c r="D33" s="91" t="s">
        <v>75</v>
      </c>
      <c r="E33" s="91"/>
      <c r="F33" s="91"/>
      <c r="G33" s="87"/>
      <c r="H33" s="87"/>
      <c r="I33" s="88"/>
      <c r="J33" s="27">
        <v>1</v>
      </c>
      <c r="K33" s="27">
        <v>1</v>
      </c>
      <c r="L33" s="27">
        <v>1</v>
      </c>
      <c r="M33" s="27">
        <v>1</v>
      </c>
      <c r="N33" s="27">
        <v>1</v>
      </c>
      <c r="O33" s="27">
        <v>1</v>
      </c>
      <c r="P33" s="27">
        <v>1</v>
      </c>
      <c r="Q33" s="27">
        <v>1</v>
      </c>
      <c r="R33" s="27">
        <v>1</v>
      </c>
      <c r="S33" s="27">
        <v>1</v>
      </c>
      <c r="T33" s="27">
        <v>1</v>
      </c>
      <c r="U33" s="27">
        <v>1</v>
      </c>
      <c r="V33" s="27">
        <v>1</v>
      </c>
      <c r="W33" s="27">
        <v>1</v>
      </c>
      <c r="X33" s="27">
        <v>1</v>
      </c>
      <c r="Y33" s="27">
        <v>0</v>
      </c>
      <c r="Z33" s="27">
        <v>1</v>
      </c>
      <c r="AA33" s="27">
        <v>0</v>
      </c>
      <c r="AB33" s="27">
        <v>1</v>
      </c>
      <c r="AC33" s="27">
        <v>1</v>
      </c>
    </row>
    <row r="34" spans="1:29" x14ac:dyDescent="0.25">
      <c r="A34" s="80"/>
      <c r="B34" s="86"/>
      <c r="C34" s="95"/>
      <c r="D34" s="91" t="s">
        <v>76</v>
      </c>
      <c r="E34" s="91"/>
      <c r="F34" s="91"/>
      <c r="G34" s="87"/>
      <c r="H34" s="87"/>
      <c r="I34" s="88"/>
      <c r="J34" s="27">
        <v>1</v>
      </c>
      <c r="K34" s="27">
        <v>1</v>
      </c>
      <c r="L34" s="27">
        <v>1</v>
      </c>
      <c r="M34" s="27">
        <v>1</v>
      </c>
      <c r="N34" s="27">
        <v>1</v>
      </c>
      <c r="O34" s="27">
        <v>1</v>
      </c>
      <c r="P34" s="27">
        <v>1</v>
      </c>
      <c r="Q34" s="27">
        <v>1</v>
      </c>
      <c r="R34" s="27">
        <v>1</v>
      </c>
      <c r="S34" s="27">
        <v>1</v>
      </c>
      <c r="T34" s="27">
        <v>1</v>
      </c>
      <c r="U34" s="27">
        <v>1</v>
      </c>
      <c r="V34" s="27">
        <v>1</v>
      </c>
      <c r="W34" s="27">
        <v>1</v>
      </c>
      <c r="X34" s="27">
        <v>1</v>
      </c>
      <c r="Y34" s="27">
        <v>0</v>
      </c>
      <c r="Z34" s="27">
        <v>0</v>
      </c>
      <c r="AA34" s="27">
        <v>0</v>
      </c>
      <c r="AB34" s="27">
        <v>1</v>
      </c>
      <c r="AC34" s="27">
        <v>1</v>
      </c>
    </row>
    <row r="35" spans="1:29" x14ac:dyDescent="0.25">
      <c r="A35" s="80"/>
      <c r="B35" s="86"/>
      <c r="C35" s="95"/>
      <c r="D35" s="91" t="s">
        <v>114</v>
      </c>
      <c r="E35" s="91"/>
      <c r="F35" s="91"/>
      <c r="G35" s="87"/>
      <c r="H35" s="87"/>
      <c r="I35" s="88"/>
      <c r="J35" s="27">
        <v>1</v>
      </c>
      <c r="K35" s="27">
        <v>1</v>
      </c>
      <c r="L35" s="27">
        <v>1</v>
      </c>
      <c r="M35" s="27">
        <v>1</v>
      </c>
      <c r="N35" s="27">
        <v>1</v>
      </c>
      <c r="O35" s="27">
        <v>1</v>
      </c>
      <c r="P35" s="27">
        <v>1</v>
      </c>
      <c r="Q35" s="27">
        <v>1</v>
      </c>
      <c r="R35" s="27">
        <v>1</v>
      </c>
      <c r="S35" s="27">
        <v>1</v>
      </c>
      <c r="T35" s="27">
        <v>1</v>
      </c>
      <c r="U35" s="27">
        <v>1</v>
      </c>
      <c r="V35" s="27">
        <v>1</v>
      </c>
      <c r="W35" s="27">
        <v>1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</row>
    <row r="36" spans="1:29" x14ac:dyDescent="0.25">
      <c r="A36" s="80"/>
      <c r="B36" s="86"/>
      <c r="C36" s="95"/>
      <c r="D36" s="91" t="s">
        <v>115</v>
      </c>
      <c r="E36" s="91"/>
      <c r="F36" s="91"/>
      <c r="G36" s="87"/>
      <c r="H36" s="87"/>
      <c r="I36" s="88"/>
      <c r="J36" s="27">
        <v>1</v>
      </c>
      <c r="K36" s="27">
        <v>1</v>
      </c>
      <c r="L36" s="27">
        <v>1</v>
      </c>
      <c r="M36" s="27">
        <v>1</v>
      </c>
      <c r="N36" s="27">
        <v>1</v>
      </c>
      <c r="O36" s="27">
        <v>1</v>
      </c>
      <c r="P36" s="27">
        <v>0</v>
      </c>
      <c r="Q36" s="27">
        <v>1</v>
      </c>
      <c r="R36" s="27">
        <v>1</v>
      </c>
      <c r="S36" s="27">
        <v>1</v>
      </c>
      <c r="T36" s="27">
        <v>1</v>
      </c>
      <c r="U36" s="27">
        <v>1</v>
      </c>
      <c r="V36" s="27">
        <v>1</v>
      </c>
      <c r="W36" s="27">
        <v>1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</row>
    <row r="37" spans="1:29" x14ac:dyDescent="0.25">
      <c r="A37" s="80"/>
      <c r="B37" s="86"/>
      <c r="C37" s="95"/>
      <c r="D37" s="91" t="s">
        <v>116</v>
      </c>
      <c r="E37" s="91"/>
      <c r="F37" s="91"/>
      <c r="G37" s="87"/>
      <c r="H37" s="87"/>
      <c r="I37" s="88"/>
      <c r="J37" s="27">
        <v>1</v>
      </c>
      <c r="K37" s="27">
        <v>1</v>
      </c>
      <c r="L37" s="27">
        <v>1</v>
      </c>
      <c r="M37" s="27">
        <v>1</v>
      </c>
      <c r="N37" s="27">
        <v>1</v>
      </c>
      <c r="O37" s="27">
        <v>1</v>
      </c>
      <c r="P37" s="27">
        <v>1</v>
      </c>
      <c r="Q37" s="27">
        <v>1</v>
      </c>
      <c r="R37" s="27">
        <v>1</v>
      </c>
      <c r="S37" s="27">
        <v>1</v>
      </c>
      <c r="T37" s="27">
        <v>1</v>
      </c>
      <c r="U37" s="27">
        <v>1</v>
      </c>
      <c r="V37" s="27">
        <v>1</v>
      </c>
      <c r="W37" s="27">
        <v>1</v>
      </c>
      <c r="X37" s="27">
        <v>1</v>
      </c>
      <c r="Y37" s="27">
        <v>0</v>
      </c>
      <c r="Z37" s="27">
        <v>1</v>
      </c>
      <c r="AA37" s="27">
        <v>0</v>
      </c>
      <c r="AB37" s="27">
        <v>1</v>
      </c>
      <c r="AC37" s="27">
        <v>1</v>
      </c>
    </row>
    <row r="38" spans="1:29" x14ac:dyDescent="0.25">
      <c r="A38" s="80"/>
      <c r="B38" s="86"/>
      <c r="C38" s="95"/>
      <c r="D38" s="91" t="s">
        <v>117</v>
      </c>
      <c r="E38" s="91"/>
      <c r="F38" s="91"/>
      <c r="G38" s="87"/>
      <c r="H38" s="87"/>
      <c r="I38" s="88"/>
      <c r="J38" s="27">
        <v>1</v>
      </c>
      <c r="K38" s="27">
        <v>1</v>
      </c>
      <c r="L38" s="27">
        <v>1</v>
      </c>
      <c r="M38" s="27">
        <v>1</v>
      </c>
      <c r="N38" s="27">
        <v>1</v>
      </c>
      <c r="O38" s="27">
        <v>1</v>
      </c>
      <c r="P38" s="27">
        <v>1</v>
      </c>
      <c r="Q38" s="27">
        <v>1</v>
      </c>
      <c r="R38" s="27">
        <v>1</v>
      </c>
      <c r="S38" s="27">
        <v>1</v>
      </c>
      <c r="T38" s="27">
        <v>1</v>
      </c>
      <c r="U38" s="27">
        <v>1</v>
      </c>
      <c r="V38" s="27">
        <v>1</v>
      </c>
      <c r="W38" s="27">
        <v>1</v>
      </c>
      <c r="X38" s="27">
        <v>1</v>
      </c>
      <c r="Y38" s="27">
        <v>0</v>
      </c>
      <c r="Z38" s="27">
        <v>1</v>
      </c>
      <c r="AA38" s="27">
        <v>0</v>
      </c>
      <c r="AB38" s="27">
        <v>0</v>
      </c>
      <c r="AC38" s="27">
        <v>1</v>
      </c>
    </row>
    <row r="39" spans="1:29" x14ac:dyDescent="0.25">
      <c r="A39" s="80"/>
      <c r="B39" s="86"/>
      <c r="C39" s="95"/>
      <c r="D39" s="91" t="s">
        <v>118</v>
      </c>
      <c r="E39" s="91"/>
      <c r="F39" s="91"/>
      <c r="G39" s="87"/>
      <c r="H39" s="87"/>
      <c r="I39" s="88"/>
      <c r="J39" s="27">
        <v>1</v>
      </c>
      <c r="K39" s="27">
        <v>1</v>
      </c>
      <c r="L39" s="27">
        <v>1</v>
      </c>
      <c r="M39" s="27">
        <v>1</v>
      </c>
      <c r="N39" s="27">
        <v>1</v>
      </c>
      <c r="O39" s="27">
        <v>1</v>
      </c>
      <c r="P39" s="27">
        <v>1</v>
      </c>
      <c r="Q39" s="27">
        <v>1</v>
      </c>
      <c r="R39" s="27">
        <v>1</v>
      </c>
      <c r="S39" s="27">
        <v>0</v>
      </c>
      <c r="T39" s="27">
        <v>1</v>
      </c>
      <c r="U39" s="27">
        <v>1</v>
      </c>
      <c r="V39" s="27">
        <v>1</v>
      </c>
      <c r="W39" s="27">
        <v>1</v>
      </c>
      <c r="X39" s="27">
        <v>1</v>
      </c>
      <c r="Y39" s="27">
        <v>0</v>
      </c>
      <c r="Z39" s="27">
        <v>1</v>
      </c>
      <c r="AA39" s="27">
        <v>0</v>
      </c>
      <c r="AB39" s="27">
        <v>1</v>
      </c>
      <c r="AC39" s="27">
        <v>1</v>
      </c>
    </row>
    <row r="40" spans="1:29" x14ac:dyDescent="0.25">
      <c r="A40" s="80"/>
      <c r="B40" s="86"/>
      <c r="C40" s="95"/>
      <c r="D40" s="91" t="s">
        <v>119</v>
      </c>
      <c r="E40" s="91"/>
      <c r="F40" s="91"/>
      <c r="G40" s="87"/>
      <c r="H40" s="87"/>
      <c r="I40" s="88"/>
      <c r="J40" s="27">
        <v>1</v>
      </c>
      <c r="K40" s="27">
        <v>1</v>
      </c>
      <c r="L40" s="27">
        <v>1</v>
      </c>
      <c r="M40" s="27">
        <v>1</v>
      </c>
      <c r="N40" s="27">
        <v>1</v>
      </c>
      <c r="O40" s="27">
        <v>1</v>
      </c>
      <c r="P40" s="27">
        <v>0</v>
      </c>
      <c r="Q40" s="27">
        <v>1</v>
      </c>
      <c r="R40" s="27">
        <v>0</v>
      </c>
      <c r="S40" s="27">
        <v>1</v>
      </c>
      <c r="T40" s="27">
        <v>1</v>
      </c>
      <c r="U40" s="27">
        <v>1</v>
      </c>
      <c r="V40" s="27">
        <v>1</v>
      </c>
      <c r="W40" s="27">
        <v>1</v>
      </c>
      <c r="X40" s="27">
        <v>1</v>
      </c>
      <c r="Y40" s="27">
        <v>0</v>
      </c>
      <c r="Z40" s="27">
        <v>1</v>
      </c>
      <c r="AA40" s="27">
        <v>0</v>
      </c>
      <c r="AB40" s="27">
        <v>1</v>
      </c>
      <c r="AC40" s="27">
        <v>1</v>
      </c>
    </row>
    <row r="41" spans="1:29" x14ac:dyDescent="0.25">
      <c r="A41" s="80"/>
      <c r="B41" s="86"/>
      <c r="C41" s="95"/>
      <c r="D41" s="91" t="s">
        <v>120</v>
      </c>
      <c r="E41" s="91"/>
      <c r="F41" s="91"/>
      <c r="G41" s="87"/>
      <c r="H41" s="87"/>
      <c r="I41" s="88"/>
      <c r="J41" s="27">
        <v>1</v>
      </c>
      <c r="K41" s="27">
        <v>1</v>
      </c>
      <c r="L41" s="27">
        <v>0</v>
      </c>
      <c r="M41" s="27">
        <v>1</v>
      </c>
      <c r="N41" s="27">
        <v>1</v>
      </c>
      <c r="O41" s="27">
        <v>1</v>
      </c>
      <c r="P41" s="27">
        <v>1</v>
      </c>
      <c r="Q41" s="27">
        <v>0</v>
      </c>
      <c r="R41" s="27">
        <v>1</v>
      </c>
      <c r="S41" s="27">
        <v>1</v>
      </c>
      <c r="T41" s="27">
        <v>1</v>
      </c>
      <c r="U41" s="27">
        <v>1</v>
      </c>
      <c r="V41" s="27">
        <v>1</v>
      </c>
      <c r="W41" s="27">
        <v>1</v>
      </c>
      <c r="X41" s="27">
        <v>0</v>
      </c>
      <c r="Y41" s="27">
        <v>0</v>
      </c>
      <c r="Z41" s="27">
        <v>0</v>
      </c>
      <c r="AA41" s="27">
        <v>0</v>
      </c>
      <c r="AB41" s="27">
        <v>1</v>
      </c>
      <c r="AC41" s="27">
        <v>1</v>
      </c>
    </row>
    <row r="42" spans="1:29" x14ac:dyDescent="0.25">
      <c r="A42" s="80"/>
      <c r="B42" s="86"/>
      <c r="C42" s="95"/>
      <c r="D42" s="91" t="s">
        <v>121</v>
      </c>
      <c r="E42" s="91"/>
      <c r="F42" s="91"/>
      <c r="G42" s="87"/>
      <c r="H42" s="87"/>
      <c r="I42" s="88"/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1</v>
      </c>
      <c r="P42" s="27">
        <v>0</v>
      </c>
      <c r="Q42" s="27">
        <v>0</v>
      </c>
      <c r="R42" s="27">
        <v>0</v>
      </c>
      <c r="S42" s="27">
        <v>1</v>
      </c>
      <c r="T42" s="27">
        <v>0</v>
      </c>
      <c r="U42" s="27">
        <v>0</v>
      </c>
      <c r="V42" s="27">
        <v>0</v>
      </c>
      <c r="W42" s="27">
        <v>1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1</v>
      </c>
    </row>
    <row r="43" spans="1:29" x14ac:dyDescent="0.25">
      <c r="A43" s="80"/>
      <c r="B43" s="86"/>
      <c r="C43" s="95"/>
      <c r="D43" s="91" t="s">
        <v>122</v>
      </c>
      <c r="E43" s="91"/>
      <c r="F43" s="91"/>
      <c r="G43" s="87"/>
      <c r="H43" s="87"/>
      <c r="I43" s="88"/>
      <c r="J43" s="27">
        <v>1</v>
      </c>
      <c r="K43" s="27">
        <v>1</v>
      </c>
      <c r="L43" s="27">
        <v>1</v>
      </c>
      <c r="M43" s="27">
        <v>1</v>
      </c>
      <c r="N43" s="27">
        <v>1</v>
      </c>
      <c r="O43" s="27">
        <v>1</v>
      </c>
      <c r="P43" s="27">
        <v>1</v>
      </c>
      <c r="Q43" s="27">
        <v>0</v>
      </c>
      <c r="R43" s="27">
        <v>1</v>
      </c>
      <c r="S43" s="27">
        <v>1</v>
      </c>
      <c r="T43" s="27">
        <v>1</v>
      </c>
      <c r="U43" s="27">
        <v>1</v>
      </c>
      <c r="V43" s="27">
        <v>0</v>
      </c>
      <c r="W43" s="27">
        <v>1</v>
      </c>
      <c r="X43" s="27">
        <v>0</v>
      </c>
      <c r="Y43" s="27">
        <v>0</v>
      </c>
      <c r="Z43" s="27">
        <v>0</v>
      </c>
      <c r="AA43" s="27">
        <v>0</v>
      </c>
      <c r="AB43" s="27">
        <v>1</v>
      </c>
      <c r="AC43" s="27">
        <v>0</v>
      </c>
    </row>
    <row r="44" spans="1:29" x14ac:dyDescent="0.25">
      <c r="A44" s="80"/>
      <c r="B44" s="86"/>
      <c r="C44" s="95"/>
      <c r="D44" s="91" t="s">
        <v>123</v>
      </c>
      <c r="E44" s="91"/>
      <c r="F44" s="91"/>
      <c r="G44" s="87"/>
      <c r="H44" s="87"/>
      <c r="I44" s="88"/>
      <c r="J44" s="27">
        <v>1</v>
      </c>
      <c r="K44" s="27">
        <v>1</v>
      </c>
      <c r="L44" s="27">
        <v>1</v>
      </c>
      <c r="M44" s="27">
        <v>1</v>
      </c>
      <c r="N44" s="27">
        <v>1</v>
      </c>
      <c r="O44" s="27">
        <v>1</v>
      </c>
      <c r="P44" s="27">
        <v>1</v>
      </c>
      <c r="Q44" s="27">
        <v>1</v>
      </c>
      <c r="R44" s="27">
        <v>1</v>
      </c>
      <c r="S44" s="27">
        <v>1</v>
      </c>
      <c r="T44" s="27">
        <v>1</v>
      </c>
      <c r="U44" s="27">
        <v>1</v>
      </c>
      <c r="V44" s="27">
        <v>1</v>
      </c>
      <c r="W44" s="27">
        <v>1</v>
      </c>
      <c r="X44" s="27">
        <v>0</v>
      </c>
      <c r="Y44" s="27">
        <v>0</v>
      </c>
      <c r="Z44" s="27">
        <v>0</v>
      </c>
      <c r="AA44" s="27">
        <v>0</v>
      </c>
      <c r="AB44" s="27">
        <v>1</v>
      </c>
      <c r="AC44" s="27">
        <v>0</v>
      </c>
    </row>
    <row r="45" spans="1:29" x14ac:dyDescent="0.25">
      <c r="A45" s="80"/>
      <c r="B45" s="86"/>
      <c r="C45" s="95"/>
      <c r="D45" s="91" t="s">
        <v>124</v>
      </c>
      <c r="E45" s="91"/>
      <c r="F45" s="91"/>
      <c r="G45" s="87"/>
      <c r="H45" s="87"/>
      <c r="I45" s="88"/>
      <c r="J45" s="27">
        <v>1</v>
      </c>
      <c r="K45" s="27">
        <v>1</v>
      </c>
      <c r="L45" s="27">
        <v>1</v>
      </c>
      <c r="M45" s="27">
        <v>1</v>
      </c>
      <c r="N45" s="27">
        <v>1</v>
      </c>
      <c r="O45" s="27">
        <v>1</v>
      </c>
      <c r="P45" s="27">
        <v>0</v>
      </c>
      <c r="Q45" s="27">
        <v>0</v>
      </c>
      <c r="R45" s="27">
        <v>0</v>
      </c>
      <c r="S45" s="27">
        <v>0</v>
      </c>
      <c r="T45" s="27">
        <v>1</v>
      </c>
      <c r="U45" s="27">
        <v>1</v>
      </c>
      <c r="V45" s="27">
        <v>0</v>
      </c>
      <c r="W45" s="27">
        <v>1</v>
      </c>
      <c r="X45" s="27">
        <v>0</v>
      </c>
      <c r="Y45" s="27">
        <v>0</v>
      </c>
      <c r="Z45" s="27">
        <v>1</v>
      </c>
      <c r="AA45" s="27">
        <v>0</v>
      </c>
      <c r="AB45" s="27">
        <v>1</v>
      </c>
      <c r="AC45" s="27">
        <v>1</v>
      </c>
    </row>
    <row r="46" spans="1:29" x14ac:dyDescent="0.25">
      <c r="A46" s="80"/>
      <c r="B46" s="86"/>
      <c r="C46" s="95"/>
      <c r="D46" s="91" t="s">
        <v>125</v>
      </c>
      <c r="E46" s="91"/>
      <c r="F46" s="91"/>
      <c r="G46" s="87"/>
      <c r="H46" s="87"/>
      <c r="I46" s="88"/>
      <c r="J46" s="27">
        <v>1</v>
      </c>
      <c r="K46" s="27">
        <v>1</v>
      </c>
      <c r="L46" s="27">
        <v>1</v>
      </c>
      <c r="M46" s="27">
        <v>1</v>
      </c>
      <c r="N46" s="27">
        <v>1</v>
      </c>
      <c r="O46" s="27">
        <v>1</v>
      </c>
      <c r="P46" s="27">
        <v>1</v>
      </c>
      <c r="Q46" s="27">
        <v>0</v>
      </c>
      <c r="R46" s="27">
        <v>1</v>
      </c>
      <c r="S46" s="27">
        <v>1</v>
      </c>
      <c r="T46" s="27">
        <v>1</v>
      </c>
      <c r="U46" s="27">
        <v>1</v>
      </c>
      <c r="V46" s="27">
        <v>1</v>
      </c>
      <c r="W46" s="27">
        <v>1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</row>
    <row r="47" spans="1:29" x14ac:dyDescent="0.25">
      <c r="A47" s="80"/>
      <c r="B47" s="86"/>
      <c r="C47" s="95"/>
      <c r="D47" s="91" t="s">
        <v>126</v>
      </c>
      <c r="E47" s="91"/>
      <c r="F47" s="91"/>
      <c r="G47" s="87"/>
      <c r="H47" s="87"/>
      <c r="I47" s="88"/>
      <c r="J47" s="27">
        <v>1</v>
      </c>
      <c r="K47" s="27">
        <v>1</v>
      </c>
      <c r="L47" s="27">
        <v>1</v>
      </c>
      <c r="M47" s="27">
        <v>1</v>
      </c>
      <c r="N47" s="27">
        <v>1</v>
      </c>
      <c r="O47" s="27">
        <v>1</v>
      </c>
      <c r="P47" s="27">
        <v>1</v>
      </c>
      <c r="Q47" s="27">
        <v>0</v>
      </c>
      <c r="R47" s="27">
        <v>1</v>
      </c>
      <c r="S47" s="27">
        <v>1</v>
      </c>
      <c r="T47" s="27">
        <v>1</v>
      </c>
      <c r="U47" s="27">
        <v>1</v>
      </c>
      <c r="V47" s="27">
        <v>1</v>
      </c>
      <c r="W47" s="27">
        <v>1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1</v>
      </c>
    </row>
    <row r="48" spans="1:29" x14ac:dyDescent="0.25">
      <c r="A48" s="80"/>
      <c r="B48" s="86"/>
      <c r="C48" s="95"/>
      <c r="D48" s="91" t="s">
        <v>127</v>
      </c>
      <c r="E48" s="91"/>
      <c r="F48" s="91"/>
      <c r="G48" s="87"/>
      <c r="H48" s="87"/>
      <c r="I48" s="88"/>
      <c r="J48" s="27">
        <v>1</v>
      </c>
      <c r="K48" s="27">
        <v>1</v>
      </c>
      <c r="L48" s="27">
        <v>1</v>
      </c>
      <c r="M48" s="27">
        <v>1</v>
      </c>
      <c r="N48" s="27">
        <v>1</v>
      </c>
      <c r="O48" s="27">
        <v>1</v>
      </c>
      <c r="P48" s="27">
        <v>1</v>
      </c>
      <c r="Q48" s="27">
        <v>1</v>
      </c>
      <c r="R48" s="27">
        <v>1</v>
      </c>
      <c r="S48" s="27">
        <v>1</v>
      </c>
      <c r="T48" s="27">
        <v>1</v>
      </c>
      <c r="U48" s="27">
        <v>1</v>
      </c>
      <c r="V48" s="27">
        <v>1</v>
      </c>
      <c r="W48" s="27">
        <v>1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</row>
    <row r="49" spans="1:29" s="15" customFormat="1" ht="10.5" x14ac:dyDescent="0.25">
      <c r="A49" s="80"/>
      <c r="B49" s="86"/>
      <c r="C49" s="95"/>
      <c r="D49" s="69" t="s">
        <v>86</v>
      </c>
      <c r="E49" s="69"/>
      <c r="F49" s="69"/>
      <c r="G49" s="69"/>
      <c r="H49" s="11"/>
      <c r="I49" s="12"/>
      <c r="J49" s="28">
        <f>SUM(J29:J48)</f>
        <v>19</v>
      </c>
      <c r="K49" s="28">
        <f t="shared" ref="K49:AC49" si="1">SUM(K29:K48)</f>
        <v>18</v>
      </c>
      <c r="L49" s="28">
        <f t="shared" si="1"/>
        <v>17</v>
      </c>
      <c r="M49" s="28">
        <f t="shared" si="1"/>
        <v>19</v>
      </c>
      <c r="N49" s="28">
        <f t="shared" si="1"/>
        <v>19</v>
      </c>
      <c r="O49" s="28">
        <f t="shared" si="1"/>
        <v>19</v>
      </c>
      <c r="P49" s="28">
        <f t="shared" si="1"/>
        <v>16</v>
      </c>
      <c r="Q49" s="28">
        <f t="shared" si="1"/>
        <v>14</v>
      </c>
      <c r="R49" s="28">
        <f t="shared" si="1"/>
        <v>17</v>
      </c>
      <c r="S49" s="28">
        <f t="shared" si="1"/>
        <v>18</v>
      </c>
      <c r="T49" s="28">
        <f t="shared" si="1"/>
        <v>19</v>
      </c>
      <c r="U49" s="28">
        <f t="shared" si="1"/>
        <v>19</v>
      </c>
      <c r="V49" s="28">
        <f t="shared" si="1"/>
        <v>17</v>
      </c>
      <c r="W49" s="28">
        <f t="shared" si="1"/>
        <v>20</v>
      </c>
      <c r="X49" s="28">
        <f t="shared" si="1"/>
        <v>8</v>
      </c>
      <c r="Y49" s="28">
        <f t="shared" si="1"/>
        <v>0</v>
      </c>
      <c r="Z49" s="28">
        <f t="shared" si="1"/>
        <v>9</v>
      </c>
      <c r="AA49" s="28">
        <f t="shared" si="1"/>
        <v>0</v>
      </c>
      <c r="AB49" s="28">
        <f t="shared" si="1"/>
        <v>12</v>
      </c>
      <c r="AC49" s="28">
        <f t="shared" si="1"/>
        <v>13</v>
      </c>
    </row>
    <row r="50" spans="1:29" s="15" customFormat="1" ht="39.75" customHeight="1" x14ac:dyDescent="0.25">
      <c r="A50" s="80"/>
      <c r="B50" s="62" t="s">
        <v>128</v>
      </c>
      <c r="C50" s="11"/>
      <c r="D50" s="69" t="s">
        <v>129</v>
      </c>
      <c r="E50" s="69"/>
      <c r="F50" s="69"/>
      <c r="G50" s="69"/>
      <c r="H50" s="11"/>
      <c r="I50" s="12"/>
      <c r="J50" s="29">
        <f>1/2*(J24/15+J49/20)*100</f>
        <v>94.166666666666671</v>
      </c>
      <c r="K50" s="29">
        <f t="shared" ref="K50:AC50" si="2">1/2*(K24/15+K49/20)*100</f>
        <v>95</v>
      </c>
      <c r="L50" s="29">
        <f t="shared" si="2"/>
        <v>92.5</v>
      </c>
      <c r="M50" s="29">
        <f t="shared" si="2"/>
        <v>94.166666666666671</v>
      </c>
      <c r="N50" s="29">
        <f t="shared" si="2"/>
        <v>90.833333333333329</v>
      </c>
      <c r="O50" s="102">
        <f t="shared" si="2"/>
        <v>97.5</v>
      </c>
      <c r="P50" s="102">
        <f t="shared" si="2"/>
        <v>90</v>
      </c>
      <c r="Q50" s="29">
        <f t="shared" si="2"/>
        <v>78.333333333333329</v>
      </c>
      <c r="R50" s="29">
        <f t="shared" si="2"/>
        <v>92.5</v>
      </c>
      <c r="S50" s="29">
        <f t="shared" si="2"/>
        <v>88.333333333333329</v>
      </c>
      <c r="T50" s="29">
        <f t="shared" si="2"/>
        <v>90.833333333333329</v>
      </c>
      <c r="U50" s="29">
        <f t="shared" si="2"/>
        <v>90.833333333333329</v>
      </c>
      <c r="V50" s="29">
        <f t="shared" si="2"/>
        <v>92.5</v>
      </c>
      <c r="W50" s="29">
        <f t="shared" si="2"/>
        <v>100</v>
      </c>
      <c r="X50" s="29">
        <f t="shared" si="2"/>
        <v>43.333333333333336</v>
      </c>
      <c r="Y50" s="29">
        <f t="shared" si="2"/>
        <v>26.666666666666668</v>
      </c>
      <c r="Z50" s="29">
        <f t="shared" si="2"/>
        <v>22.5</v>
      </c>
      <c r="AA50" s="29">
        <f t="shared" si="2"/>
        <v>0</v>
      </c>
      <c r="AB50" s="29">
        <f t="shared" si="2"/>
        <v>60</v>
      </c>
      <c r="AC50" s="29">
        <f t="shared" si="2"/>
        <v>65.833333333333329</v>
      </c>
    </row>
    <row r="51" spans="1:29" ht="39.75" customHeight="1" x14ac:dyDescent="0.25">
      <c r="A51" s="80" t="s">
        <v>130</v>
      </c>
      <c r="B51" s="61" t="s">
        <v>131</v>
      </c>
      <c r="C51" s="87" t="s">
        <v>132</v>
      </c>
      <c r="D51" s="30" t="s">
        <v>133</v>
      </c>
      <c r="E51" s="65" t="s">
        <v>134</v>
      </c>
      <c r="F51" s="64" t="s">
        <v>64</v>
      </c>
      <c r="G51" s="87" t="s">
        <v>135</v>
      </c>
      <c r="H51" s="87" t="s">
        <v>90</v>
      </c>
      <c r="I51" s="88" t="s">
        <v>67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7"/>
      <c r="W51" s="17"/>
      <c r="X51" s="17"/>
      <c r="Y51" s="17"/>
      <c r="Z51" s="17"/>
      <c r="AA51" s="17"/>
      <c r="AB51" s="17"/>
      <c r="AC51" s="17"/>
    </row>
    <row r="52" spans="1:29" ht="15" customHeight="1" x14ac:dyDescent="0.25">
      <c r="A52" s="80"/>
      <c r="B52" s="20" t="s">
        <v>136</v>
      </c>
      <c r="C52" s="87"/>
      <c r="D52" s="20" t="s">
        <v>137</v>
      </c>
      <c r="E52" s="65" t="s">
        <v>138</v>
      </c>
      <c r="F52" s="64" t="s">
        <v>139</v>
      </c>
      <c r="G52" s="87"/>
      <c r="H52" s="87"/>
      <c r="I52" s="88"/>
      <c r="J52" s="27">
        <v>1</v>
      </c>
      <c r="K52" s="27">
        <v>1</v>
      </c>
      <c r="L52" s="27">
        <v>1</v>
      </c>
      <c r="M52" s="27">
        <v>1</v>
      </c>
      <c r="N52" s="27">
        <v>1</v>
      </c>
      <c r="O52" s="27">
        <v>1</v>
      </c>
      <c r="P52" s="27">
        <v>1</v>
      </c>
      <c r="Q52" s="27">
        <v>1</v>
      </c>
      <c r="R52" s="27">
        <v>1</v>
      </c>
      <c r="S52" s="27">
        <v>1</v>
      </c>
      <c r="T52" s="27">
        <v>1</v>
      </c>
      <c r="U52" s="27">
        <v>1</v>
      </c>
      <c r="V52" s="27">
        <v>1</v>
      </c>
      <c r="W52" s="27">
        <v>1</v>
      </c>
      <c r="X52" s="27">
        <v>1</v>
      </c>
      <c r="Y52" s="27">
        <v>0</v>
      </c>
      <c r="Z52" s="27">
        <v>1</v>
      </c>
      <c r="AA52" s="27">
        <v>0</v>
      </c>
      <c r="AB52" s="27">
        <v>1</v>
      </c>
      <c r="AC52" s="27">
        <v>1</v>
      </c>
    </row>
    <row r="53" spans="1:29" ht="15" customHeight="1" x14ac:dyDescent="0.25">
      <c r="A53" s="80"/>
      <c r="B53" s="20" t="s">
        <v>140</v>
      </c>
      <c r="C53" s="87"/>
      <c r="D53" s="20" t="s">
        <v>141</v>
      </c>
      <c r="E53" s="65" t="s">
        <v>142</v>
      </c>
      <c r="F53" s="64" t="s">
        <v>89</v>
      </c>
      <c r="G53" s="87"/>
      <c r="H53" s="87"/>
      <c r="I53" s="88"/>
      <c r="J53" s="27">
        <v>1</v>
      </c>
      <c r="K53" s="27">
        <v>1</v>
      </c>
      <c r="L53" s="27">
        <v>1</v>
      </c>
      <c r="M53" s="27">
        <v>1</v>
      </c>
      <c r="N53" s="27">
        <v>1</v>
      </c>
      <c r="O53" s="27">
        <v>1</v>
      </c>
      <c r="P53" s="27">
        <v>1</v>
      </c>
      <c r="Q53" s="27">
        <v>1</v>
      </c>
      <c r="R53" s="27">
        <v>1</v>
      </c>
      <c r="S53" s="27">
        <v>1</v>
      </c>
      <c r="T53" s="27">
        <v>1</v>
      </c>
      <c r="U53" s="27">
        <v>1</v>
      </c>
      <c r="V53" s="27">
        <v>1</v>
      </c>
      <c r="W53" s="27">
        <v>1</v>
      </c>
      <c r="X53" s="27">
        <v>1</v>
      </c>
      <c r="Y53" s="27">
        <v>0</v>
      </c>
      <c r="Z53" s="27">
        <v>0</v>
      </c>
      <c r="AA53" s="27">
        <v>0</v>
      </c>
      <c r="AB53" s="27">
        <v>0</v>
      </c>
      <c r="AC53" s="27">
        <v>1</v>
      </c>
    </row>
    <row r="54" spans="1:29" ht="15" customHeight="1" x14ac:dyDescent="0.25">
      <c r="A54" s="80"/>
      <c r="B54" s="20" t="s">
        <v>143</v>
      </c>
      <c r="C54" s="87"/>
      <c r="D54" s="20" t="s">
        <v>144</v>
      </c>
      <c r="E54" s="89"/>
      <c r="F54" s="87"/>
      <c r="G54" s="87"/>
      <c r="H54" s="87"/>
      <c r="I54" s="88"/>
      <c r="J54" s="27">
        <v>1</v>
      </c>
      <c r="K54" s="27">
        <v>1</v>
      </c>
      <c r="L54" s="27">
        <v>1</v>
      </c>
      <c r="M54" s="27">
        <v>1</v>
      </c>
      <c r="N54" s="27">
        <v>1</v>
      </c>
      <c r="O54" s="27">
        <v>1</v>
      </c>
      <c r="P54" s="27">
        <v>1</v>
      </c>
      <c r="Q54" s="27">
        <v>0</v>
      </c>
      <c r="R54" s="27">
        <v>1</v>
      </c>
      <c r="S54" s="27">
        <v>1</v>
      </c>
      <c r="T54" s="27">
        <v>1</v>
      </c>
      <c r="U54" s="27">
        <v>1</v>
      </c>
      <c r="V54" s="27">
        <v>1</v>
      </c>
      <c r="W54" s="27">
        <v>1</v>
      </c>
      <c r="X54" s="27">
        <v>1</v>
      </c>
      <c r="Y54" s="27">
        <v>0</v>
      </c>
      <c r="Z54" s="27">
        <v>0</v>
      </c>
      <c r="AA54" s="27">
        <v>0</v>
      </c>
      <c r="AB54" s="27">
        <v>0</v>
      </c>
      <c r="AC54" s="27">
        <v>1</v>
      </c>
    </row>
    <row r="55" spans="1:29" ht="15" customHeight="1" x14ac:dyDescent="0.25">
      <c r="A55" s="80"/>
      <c r="B55" s="20" t="s">
        <v>145</v>
      </c>
      <c r="C55" s="87"/>
      <c r="D55" s="20" t="s">
        <v>145</v>
      </c>
      <c r="E55" s="89"/>
      <c r="F55" s="87"/>
      <c r="G55" s="87"/>
      <c r="H55" s="87"/>
      <c r="I55" s="88"/>
      <c r="J55" s="27">
        <v>0</v>
      </c>
      <c r="K55" s="27">
        <v>1</v>
      </c>
      <c r="L55" s="27">
        <v>0</v>
      </c>
      <c r="M55" s="27">
        <v>0</v>
      </c>
      <c r="N55" s="27">
        <v>1</v>
      </c>
      <c r="O55" s="27">
        <v>1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</row>
    <row r="56" spans="1:29" ht="15" customHeight="1" x14ac:dyDescent="0.25">
      <c r="A56" s="80"/>
      <c r="B56" s="20" t="s">
        <v>146</v>
      </c>
      <c r="C56" s="87"/>
      <c r="D56" s="20" t="s">
        <v>147</v>
      </c>
      <c r="E56" s="65"/>
      <c r="F56" s="64"/>
      <c r="G56" s="87"/>
      <c r="H56" s="87"/>
      <c r="I56" s="88"/>
      <c r="J56" s="27">
        <v>0</v>
      </c>
      <c r="K56" s="27">
        <v>1</v>
      </c>
      <c r="L56" s="27">
        <v>1</v>
      </c>
      <c r="M56" s="27">
        <v>1</v>
      </c>
      <c r="N56" s="27">
        <v>1</v>
      </c>
      <c r="O56" s="27">
        <v>0</v>
      </c>
      <c r="P56" s="27">
        <v>0</v>
      </c>
      <c r="Q56" s="27">
        <v>0</v>
      </c>
      <c r="R56" s="27">
        <v>1</v>
      </c>
      <c r="S56" s="27">
        <v>0</v>
      </c>
      <c r="T56" s="27">
        <v>1</v>
      </c>
      <c r="U56" s="27">
        <v>1</v>
      </c>
      <c r="V56" s="27">
        <v>1</v>
      </c>
      <c r="W56" s="27">
        <v>1</v>
      </c>
      <c r="X56" s="27">
        <v>0</v>
      </c>
      <c r="Y56" s="27">
        <v>0</v>
      </c>
      <c r="Z56" s="27">
        <v>0</v>
      </c>
      <c r="AA56" s="27">
        <v>0</v>
      </c>
      <c r="AB56" s="27">
        <v>1</v>
      </c>
      <c r="AC56" s="27">
        <v>1</v>
      </c>
    </row>
    <row r="57" spans="1:29" s="15" customFormat="1" ht="10.5" x14ac:dyDescent="0.25">
      <c r="A57" s="80"/>
      <c r="B57" s="56"/>
      <c r="C57" s="11"/>
      <c r="D57" s="69" t="s">
        <v>86</v>
      </c>
      <c r="E57" s="69"/>
      <c r="F57" s="69"/>
      <c r="G57" s="69"/>
      <c r="H57" s="11"/>
      <c r="I57" s="12"/>
      <c r="J57" s="11">
        <f>SUM(J52:J56)</f>
        <v>3</v>
      </c>
      <c r="K57" s="11">
        <f t="shared" ref="K57:AC57" si="3">SUM(K52:K56)</f>
        <v>5</v>
      </c>
      <c r="L57" s="11">
        <f t="shared" si="3"/>
        <v>4</v>
      </c>
      <c r="M57" s="11">
        <f t="shared" si="3"/>
        <v>4</v>
      </c>
      <c r="N57" s="11">
        <f t="shared" si="3"/>
        <v>5</v>
      </c>
      <c r="O57" s="101">
        <f t="shared" si="3"/>
        <v>4</v>
      </c>
      <c r="P57" s="101">
        <f t="shared" si="3"/>
        <v>3</v>
      </c>
      <c r="Q57" s="11">
        <f t="shared" si="3"/>
        <v>2</v>
      </c>
      <c r="R57" s="11">
        <f t="shared" si="3"/>
        <v>4</v>
      </c>
      <c r="S57" s="11">
        <f t="shared" si="3"/>
        <v>3</v>
      </c>
      <c r="T57" s="11">
        <f t="shared" si="3"/>
        <v>4</v>
      </c>
      <c r="U57" s="11">
        <f t="shared" si="3"/>
        <v>4</v>
      </c>
      <c r="V57" s="11">
        <f t="shared" si="3"/>
        <v>4</v>
      </c>
      <c r="W57" s="11">
        <f t="shared" si="3"/>
        <v>4</v>
      </c>
      <c r="X57" s="11">
        <f t="shared" si="3"/>
        <v>3</v>
      </c>
      <c r="Y57" s="11">
        <f t="shared" si="3"/>
        <v>0</v>
      </c>
      <c r="Z57" s="11">
        <f t="shared" si="3"/>
        <v>1</v>
      </c>
      <c r="AA57" s="11">
        <f t="shared" si="3"/>
        <v>0</v>
      </c>
      <c r="AB57" s="11">
        <f t="shared" si="3"/>
        <v>2</v>
      </c>
      <c r="AC57" s="11">
        <f t="shared" si="3"/>
        <v>4</v>
      </c>
    </row>
    <row r="58" spans="1:29" s="15" customFormat="1" ht="10.5" x14ac:dyDescent="0.15">
      <c r="A58" s="80"/>
      <c r="B58" s="62" t="s">
        <v>148</v>
      </c>
      <c r="C58" s="31"/>
      <c r="D58" s="90" t="s">
        <v>149</v>
      </c>
      <c r="E58" s="90"/>
      <c r="F58" s="90"/>
      <c r="G58" s="11"/>
      <c r="H58" s="11"/>
      <c r="I58" s="12"/>
      <c r="J58" s="11">
        <f>IF(J57&gt;3,100,J57*30)</f>
        <v>90</v>
      </c>
      <c r="K58" s="11">
        <f t="shared" ref="K58:AC58" si="4">IF(K57&gt;3,100,K57*30)</f>
        <v>100</v>
      </c>
      <c r="L58" s="11">
        <f t="shared" si="4"/>
        <v>100</v>
      </c>
      <c r="M58" s="11">
        <f t="shared" si="4"/>
        <v>100</v>
      </c>
      <c r="N58" s="11">
        <f t="shared" si="4"/>
        <v>100</v>
      </c>
      <c r="O58" s="101">
        <f t="shared" si="4"/>
        <v>100</v>
      </c>
      <c r="P58" s="101">
        <f t="shared" si="4"/>
        <v>90</v>
      </c>
      <c r="Q58" s="11">
        <f t="shared" si="4"/>
        <v>60</v>
      </c>
      <c r="R58" s="11">
        <f t="shared" si="4"/>
        <v>100</v>
      </c>
      <c r="S58" s="11">
        <f t="shared" si="4"/>
        <v>90</v>
      </c>
      <c r="T58" s="11">
        <f t="shared" si="4"/>
        <v>100</v>
      </c>
      <c r="U58" s="11">
        <f t="shared" si="4"/>
        <v>100</v>
      </c>
      <c r="V58" s="11">
        <f t="shared" si="4"/>
        <v>100</v>
      </c>
      <c r="W58" s="11">
        <f t="shared" si="4"/>
        <v>100</v>
      </c>
      <c r="X58" s="11">
        <f t="shared" si="4"/>
        <v>90</v>
      </c>
      <c r="Y58" s="11">
        <f t="shared" si="4"/>
        <v>0</v>
      </c>
      <c r="Z58" s="11">
        <f t="shared" si="4"/>
        <v>30</v>
      </c>
      <c r="AA58" s="11">
        <f t="shared" si="4"/>
        <v>0</v>
      </c>
      <c r="AB58" s="11">
        <f t="shared" si="4"/>
        <v>60</v>
      </c>
      <c r="AC58" s="11">
        <f t="shared" si="4"/>
        <v>100</v>
      </c>
    </row>
    <row r="59" spans="1:29" ht="26.25" customHeight="1" x14ac:dyDescent="0.25">
      <c r="A59" s="80" t="s">
        <v>150</v>
      </c>
      <c r="B59" s="86" t="s">
        <v>151</v>
      </c>
      <c r="C59" s="79">
        <v>0.4</v>
      </c>
      <c r="D59" s="86" t="s">
        <v>152</v>
      </c>
      <c r="E59" s="86" t="s">
        <v>153</v>
      </c>
      <c r="F59" s="80" t="s">
        <v>69</v>
      </c>
      <c r="G59" s="80" t="s">
        <v>154</v>
      </c>
      <c r="H59" s="80" t="s">
        <v>155</v>
      </c>
      <c r="I59" s="63" t="s">
        <v>156</v>
      </c>
      <c r="J59" s="32">
        <v>95</v>
      </c>
      <c r="K59" s="32">
        <v>197</v>
      </c>
      <c r="L59" s="32">
        <v>41</v>
      </c>
      <c r="M59" s="32">
        <v>61</v>
      </c>
      <c r="N59" s="32">
        <v>132</v>
      </c>
      <c r="O59" s="103">
        <v>68</v>
      </c>
      <c r="P59" s="103">
        <v>1023</v>
      </c>
      <c r="Q59" s="32">
        <v>154</v>
      </c>
      <c r="R59" s="32">
        <v>761</v>
      </c>
      <c r="S59" s="32">
        <v>115</v>
      </c>
      <c r="T59" s="32">
        <v>436</v>
      </c>
      <c r="U59" s="58">
        <v>244</v>
      </c>
      <c r="V59" s="33">
        <v>97</v>
      </c>
      <c r="W59" s="33">
        <v>77</v>
      </c>
      <c r="X59" s="33">
        <v>8</v>
      </c>
      <c r="Y59" s="33">
        <v>25</v>
      </c>
      <c r="Z59" s="33">
        <v>5</v>
      </c>
      <c r="AA59" s="33">
        <v>12</v>
      </c>
      <c r="AB59" s="33">
        <v>32</v>
      </c>
      <c r="AC59" s="33">
        <v>21</v>
      </c>
    </row>
    <row r="60" spans="1:29" x14ac:dyDescent="0.25">
      <c r="A60" s="80"/>
      <c r="B60" s="86"/>
      <c r="C60" s="79"/>
      <c r="D60" s="86"/>
      <c r="E60" s="86"/>
      <c r="F60" s="80"/>
      <c r="G60" s="80"/>
      <c r="H60" s="80"/>
      <c r="I60" s="12" t="s">
        <v>157</v>
      </c>
      <c r="J60" s="34">
        <f>J59/J4*100</f>
        <v>100</v>
      </c>
      <c r="K60" s="34">
        <f t="shared" ref="K60:AC60" si="5">K59/K4*100</f>
        <v>99.494949494949495</v>
      </c>
      <c r="L60" s="34">
        <f t="shared" si="5"/>
        <v>78.84615384615384</v>
      </c>
      <c r="M60" s="34">
        <f t="shared" si="5"/>
        <v>100</v>
      </c>
      <c r="N60" s="34">
        <f t="shared" si="5"/>
        <v>100</v>
      </c>
      <c r="O60" s="104">
        <f>O59/O4*100</f>
        <v>100</v>
      </c>
      <c r="P60" s="104">
        <f t="shared" si="5"/>
        <v>99.804878048780495</v>
      </c>
      <c r="Q60" s="34">
        <f t="shared" si="5"/>
        <v>99.354838709677423</v>
      </c>
      <c r="R60" s="34">
        <f t="shared" si="5"/>
        <v>99.737876802096977</v>
      </c>
      <c r="S60" s="34">
        <f t="shared" si="5"/>
        <v>100</v>
      </c>
      <c r="T60" s="34">
        <f t="shared" si="5"/>
        <v>99.77116704805492</v>
      </c>
      <c r="U60" s="34">
        <f t="shared" si="5"/>
        <v>99.591836734693871</v>
      </c>
      <c r="V60" s="34">
        <f t="shared" si="5"/>
        <v>97.979797979797979</v>
      </c>
      <c r="W60" s="34">
        <f t="shared" si="5"/>
        <v>98.71794871794873</v>
      </c>
      <c r="X60" s="34">
        <f t="shared" si="5"/>
        <v>100</v>
      </c>
      <c r="Y60" s="34">
        <f t="shared" si="5"/>
        <v>96.15384615384616</v>
      </c>
      <c r="Z60" s="34">
        <f t="shared" si="5"/>
        <v>83.333333333333343</v>
      </c>
      <c r="AA60" s="34">
        <f t="shared" si="5"/>
        <v>100</v>
      </c>
      <c r="AB60" s="34">
        <f t="shared" si="5"/>
        <v>100</v>
      </c>
      <c r="AC60" s="34">
        <f t="shared" si="5"/>
        <v>100</v>
      </c>
    </row>
    <row r="61" spans="1:29" ht="45.75" customHeight="1" x14ac:dyDescent="0.25">
      <c r="A61" s="80"/>
      <c r="B61" s="86"/>
      <c r="C61" s="79"/>
      <c r="D61" s="86" t="s">
        <v>158</v>
      </c>
      <c r="E61" s="86" t="s">
        <v>159</v>
      </c>
      <c r="F61" s="80" t="s">
        <v>69</v>
      </c>
      <c r="G61" s="80"/>
      <c r="H61" s="80" t="s">
        <v>155</v>
      </c>
      <c r="I61" s="63" t="s">
        <v>160</v>
      </c>
      <c r="J61" s="35">
        <v>95</v>
      </c>
      <c r="K61" s="35">
        <v>171</v>
      </c>
      <c r="L61" s="35">
        <v>52</v>
      </c>
      <c r="M61" s="35">
        <v>60</v>
      </c>
      <c r="N61" s="35">
        <v>128</v>
      </c>
      <c r="O61" s="105">
        <v>67</v>
      </c>
      <c r="P61" s="105">
        <v>1021</v>
      </c>
      <c r="Q61" s="35">
        <v>140</v>
      </c>
      <c r="R61" s="35">
        <v>762</v>
      </c>
      <c r="S61" s="35">
        <v>112</v>
      </c>
      <c r="T61" s="35">
        <v>435</v>
      </c>
      <c r="U61" s="58">
        <v>244</v>
      </c>
      <c r="V61" s="58">
        <v>97</v>
      </c>
      <c r="W61" s="58">
        <v>77</v>
      </c>
      <c r="X61" s="58">
        <v>8</v>
      </c>
      <c r="Y61" s="58">
        <v>24</v>
      </c>
      <c r="Z61" s="58">
        <v>5</v>
      </c>
      <c r="AA61" s="58">
        <v>12</v>
      </c>
      <c r="AB61" s="58">
        <v>32</v>
      </c>
      <c r="AC61" s="58">
        <v>21</v>
      </c>
    </row>
    <row r="62" spans="1:29" x14ac:dyDescent="0.25">
      <c r="A62" s="80"/>
      <c r="B62" s="59"/>
      <c r="C62" s="66"/>
      <c r="D62" s="86"/>
      <c r="E62" s="86"/>
      <c r="F62" s="80"/>
      <c r="G62" s="80"/>
      <c r="H62" s="80"/>
      <c r="I62" s="12" t="s">
        <v>157</v>
      </c>
      <c r="J62" s="36">
        <f>J61/J4*100</f>
        <v>100</v>
      </c>
      <c r="K62" s="36">
        <f t="shared" ref="K62:AC62" si="6">K61/K4*100</f>
        <v>86.36363636363636</v>
      </c>
      <c r="L62" s="36">
        <f t="shared" si="6"/>
        <v>100</v>
      </c>
      <c r="M62" s="36">
        <f t="shared" si="6"/>
        <v>98.360655737704917</v>
      </c>
      <c r="N62" s="36">
        <f t="shared" si="6"/>
        <v>96.969696969696969</v>
      </c>
      <c r="O62" s="106">
        <f t="shared" si="6"/>
        <v>98.529411764705884</v>
      </c>
      <c r="P62" s="106">
        <f t="shared" si="6"/>
        <v>99.609756097560975</v>
      </c>
      <c r="Q62" s="36">
        <f t="shared" si="6"/>
        <v>90.322580645161281</v>
      </c>
      <c r="R62" s="36">
        <f t="shared" si="6"/>
        <v>99.868938401048496</v>
      </c>
      <c r="S62" s="36">
        <f t="shared" si="6"/>
        <v>97.391304347826093</v>
      </c>
      <c r="T62" s="36">
        <f t="shared" si="6"/>
        <v>99.54233409610984</v>
      </c>
      <c r="U62" s="36">
        <f t="shared" si="6"/>
        <v>99.591836734693871</v>
      </c>
      <c r="V62" s="36">
        <f t="shared" si="6"/>
        <v>97.979797979797979</v>
      </c>
      <c r="W62" s="36">
        <f t="shared" si="6"/>
        <v>98.71794871794873</v>
      </c>
      <c r="X62" s="36">
        <f t="shared" si="6"/>
        <v>100</v>
      </c>
      <c r="Y62" s="36">
        <f t="shared" si="6"/>
        <v>92.307692307692307</v>
      </c>
      <c r="Z62" s="36">
        <f t="shared" si="6"/>
        <v>83.333333333333343</v>
      </c>
      <c r="AA62" s="36">
        <f t="shared" si="6"/>
        <v>100</v>
      </c>
      <c r="AB62" s="36">
        <f t="shared" si="6"/>
        <v>100</v>
      </c>
      <c r="AC62" s="36">
        <f t="shared" si="6"/>
        <v>100</v>
      </c>
    </row>
    <row r="63" spans="1:29" s="15" customFormat="1" ht="29.25" customHeight="1" x14ac:dyDescent="0.25">
      <c r="A63" s="80"/>
      <c r="B63" s="57" t="s">
        <v>161</v>
      </c>
      <c r="C63" s="11"/>
      <c r="D63" s="69" t="s">
        <v>162</v>
      </c>
      <c r="E63" s="69"/>
      <c r="F63" s="69"/>
      <c r="G63" s="11"/>
      <c r="H63" s="11"/>
      <c r="I63" s="12"/>
      <c r="J63" s="29">
        <f>((J59+J61)/(2*J4))*100</f>
        <v>100</v>
      </c>
      <c r="K63" s="29">
        <f t="shared" ref="K63:AC63" si="7">((K59+K61)/(2*K4))*100</f>
        <v>92.929292929292927</v>
      </c>
      <c r="L63" s="29">
        <f t="shared" si="7"/>
        <v>89.423076923076934</v>
      </c>
      <c r="M63" s="29">
        <f t="shared" si="7"/>
        <v>99.180327868852459</v>
      </c>
      <c r="N63" s="29">
        <f t="shared" si="7"/>
        <v>98.484848484848484</v>
      </c>
      <c r="O63" s="102">
        <f t="shared" si="7"/>
        <v>99.264705882352942</v>
      </c>
      <c r="P63" s="102">
        <f t="shared" si="7"/>
        <v>99.707317073170728</v>
      </c>
      <c r="Q63" s="29">
        <f t="shared" si="7"/>
        <v>94.838709677419359</v>
      </c>
      <c r="R63" s="29">
        <f t="shared" si="7"/>
        <v>99.803407601572729</v>
      </c>
      <c r="S63" s="29">
        <f t="shared" si="7"/>
        <v>98.695652173913047</v>
      </c>
      <c r="T63" s="29">
        <f t="shared" si="7"/>
        <v>99.656750572082373</v>
      </c>
      <c r="U63" s="29">
        <f t="shared" si="7"/>
        <v>99.591836734693871</v>
      </c>
      <c r="V63" s="29">
        <f t="shared" si="7"/>
        <v>97.979797979797979</v>
      </c>
      <c r="W63" s="29">
        <f t="shared" si="7"/>
        <v>98.71794871794873</v>
      </c>
      <c r="X63" s="29">
        <f t="shared" si="7"/>
        <v>100</v>
      </c>
      <c r="Y63" s="29">
        <f t="shared" si="7"/>
        <v>94.230769230769226</v>
      </c>
      <c r="Z63" s="29">
        <f t="shared" si="7"/>
        <v>83.333333333333343</v>
      </c>
      <c r="AA63" s="29">
        <f t="shared" si="7"/>
        <v>100</v>
      </c>
      <c r="AB63" s="29">
        <f t="shared" si="7"/>
        <v>100</v>
      </c>
      <c r="AC63" s="29">
        <f t="shared" si="7"/>
        <v>100</v>
      </c>
    </row>
    <row r="64" spans="1:29" s="41" customFormat="1" ht="22.5" customHeight="1" x14ac:dyDescent="0.25">
      <c r="A64" s="70" t="s">
        <v>163</v>
      </c>
      <c r="B64" s="70"/>
      <c r="C64" s="37">
        <v>1</v>
      </c>
      <c r="D64" s="71" t="s">
        <v>164</v>
      </c>
      <c r="E64" s="72"/>
      <c r="F64" s="73"/>
      <c r="G64" s="38" t="s">
        <v>89</v>
      </c>
      <c r="H64" s="38"/>
      <c r="I64" s="39"/>
      <c r="J64" s="40">
        <f>(0.3*J50)+(J58*0.3)+(J63*0.4)</f>
        <v>95.25</v>
      </c>
      <c r="K64" s="40">
        <f t="shared" ref="K64:AC64" si="8">(0.3*K50)+(K58*0.3)+(K63*0.4)</f>
        <v>95.671717171717177</v>
      </c>
      <c r="L64" s="40">
        <f t="shared" si="8"/>
        <v>93.519230769230774</v>
      </c>
      <c r="M64" s="40">
        <f t="shared" si="8"/>
        <v>97.922131147540995</v>
      </c>
      <c r="N64" s="40">
        <f t="shared" si="8"/>
        <v>96.643939393939405</v>
      </c>
      <c r="O64" s="40">
        <f t="shared" si="8"/>
        <v>98.955882352941188</v>
      </c>
      <c r="P64" s="40">
        <f t="shared" si="8"/>
        <v>93.882926829268285</v>
      </c>
      <c r="Q64" s="40">
        <f t="shared" si="8"/>
        <v>79.435483870967744</v>
      </c>
      <c r="R64" s="40">
        <f t="shared" si="8"/>
        <v>97.671363040629103</v>
      </c>
      <c r="S64" s="40">
        <f t="shared" si="8"/>
        <v>92.978260869565219</v>
      </c>
      <c r="T64" s="40">
        <f t="shared" si="8"/>
        <v>97.112700228832949</v>
      </c>
      <c r="U64" s="40">
        <f t="shared" si="8"/>
        <v>97.08673469387756</v>
      </c>
      <c r="V64" s="40">
        <f t="shared" si="8"/>
        <v>96.941919191919197</v>
      </c>
      <c r="W64" s="40">
        <f t="shared" si="8"/>
        <v>99.487179487179503</v>
      </c>
      <c r="X64" s="40">
        <f t="shared" si="8"/>
        <v>80</v>
      </c>
      <c r="Y64" s="40">
        <f t="shared" si="8"/>
        <v>45.692307692307693</v>
      </c>
      <c r="Z64" s="40">
        <f t="shared" si="8"/>
        <v>49.083333333333336</v>
      </c>
      <c r="AA64" s="40">
        <f t="shared" si="8"/>
        <v>40</v>
      </c>
      <c r="AB64" s="40">
        <f t="shared" si="8"/>
        <v>76</v>
      </c>
      <c r="AC64" s="40">
        <f t="shared" si="8"/>
        <v>89.75</v>
      </c>
    </row>
    <row r="65" spans="1:29" s="15" customFormat="1" ht="10.5" x14ac:dyDescent="0.25">
      <c r="A65" s="11">
        <v>2</v>
      </c>
      <c r="B65" s="69" t="s">
        <v>165</v>
      </c>
      <c r="C65" s="69"/>
      <c r="D65" s="69"/>
      <c r="E65" s="69"/>
      <c r="F65" s="69"/>
      <c r="G65" s="69"/>
      <c r="H65" s="11"/>
      <c r="I65" s="12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4"/>
      <c r="W65" s="14"/>
      <c r="X65" s="14"/>
      <c r="Y65" s="14"/>
      <c r="Z65" s="14"/>
      <c r="AA65" s="14"/>
      <c r="AB65" s="14"/>
      <c r="AC65" s="14"/>
    </row>
    <row r="66" spans="1:29" ht="33.75" x14ac:dyDescent="0.25">
      <c r="A66" s="80" t="s">
        <v>166</v>
      </c>
      <c r="B66" s="86" t="s">
        <v>167</v>
      </c>
      <c r="C66" s="79">
        <v>0.3</v>
      </c>
      <c r="D66" s="33" t="s">
        <v>168</v>
      </c>
      <c r="E66" s="67" t="s">
        <v>169</v>
      </c>
      <c r="F66" s="58" t="s">
        <v>64</v>
      </c>
      <c r="G66" s="80" t="s">
        <v>170</v>
      </c>
      <c r="H66" s="80" t="s">
        <v>66</v>
      </c>
      <c r="I66" s="81" t="s">
        <v>67</v>
      </c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7"/>
      <c r="W66" s="17"/>
      <c r="X66" s="17"/>
      <c r="Y66" s="17"/>
      <c r="Z66" s="17"/>
      <c r="AA66" s="17"/>
      <c r="AB66" s="17"/>
      <c r="AC66" s="17"/>
    </row>
    <row r="67" spans="1:29" ht="17.25" customHeight="1" x14ac:dyDescent="0.25">
      <c r="A67" s="80"/>
      <c r="B67" s="86"/>
      <c r="C67" s="79"/>
      <c r="D67" s="33" t="s">
        <v>171</v>
      </c>
      <c r="E67" s="67" t="s">
        <v>172</v>
      </c>
      <c r="F67" s="58" t="s">
        <v>173</v>
      </c>
      <c r="G67" s="80"/>
      <c r="H67" s="80"/>
      <c r="I67" s="81"/>
      <c r="J67" s="19">
        <v>1</v>
      </c>
      <c r="K67" s="19">
        <v>1</v>
      </c>
      <c r="L67" s="19">
        <v>1</v>
      </c>
      <c r="M67" s="19">
        <v>1</v>
      </c>
      <c r="N67" s="19">
        <v>1</v>
      </c>
      <c r="O67" s="27">
        <v>1</v>
      </c>
      <c r="P67" s="27">
        <v>1</v>
      </c>
      <c r="Q67" s="19">
        <v>1</v>
      </c>
      <c r="R67" s="19">
        <v>1</v>
      </c>
      <c r="S67" s="19">
        <v>1</v>
      </c>
      <c r="T67" s="19">
        <v>1</v>
      </c>
      <c r="U67" s="19">
        <v>1</v>
      </c>
      <c r="V67" s="19">
        <v>1</v>
      </c>
      <c r="W67" s="19">
        <v>1</v>
      </c>
      <c r="X67" s="19">
        <v>1</v>
      </c>
      <c r="Y67" s="19">
        <v>0</v>
      </c>
      <c r="Z67" s="19">
        <v>0</v>
      </c>
      <c r="AA67" s="19">
        <v>0</v>
      </c>
      <c r="AB67" s="19">
        <v>0</v>
      </c>
      <c r="AC67" s="19">
        <v>1</v>
      </c>
    </row>
    <row r="68" spans="1:29" ht="17.25" customHeight="1" x14ac:dyDescent="0.25">
      <c r="A68" s="80"/>
      <c r="B68" s="86"/>
      <c r="C68" s="79"/>
      <c r="D68" s="33" t="s">
        <v>174</v>
      </c>
      <c r="E68" s="67" t="s">
        <v>175</v>
      </c>
      <c r="F68" s="58" t="s">
        <v>89</v>
      </c>
      <c r="G68" s="80"/>
      <c r="H68" s="80"/>
      <c r="I68" s="81"/>
      <c r="J68" s="19">
        <v>1</v>
      </c>
      <c r="K68" s="19">
        <v>1</v>
      </c>
      <c r="L68" s="19">
        <v>1</v>
      </c>
      <c r="M68" s="19">
        <v>1</v>
      </c>
      <c r="N68" s="19">
        <v>1</v>
      </c>
      <c r="O68" s="27">
        <v>1</v>
      </c>
      <c r="P68" s="27">
        <v>1</v>
      </c>
      <c r="Q68" s="19">
        <v>1</v>
      </c>
      <c r="R68" s="19">
        <v>1</v>
      </c>
      <c r="S68" s="19">
        <v>1</v>
      </c>
      <c r="T68" s="19">
        <v>1</v>
      </c>
      <c r="U68" s="19">
        <v>1</v>
      </c>
      <c r="V68" s="19">
        <v>1</v>
      </c>
      <c r="W68" s="19">
        <v>1</v>
      </c>
      <c r="X68" s="19">
        <v>0</v>
      </c>
      <c r="Y68" s="19">
        <v>1</v>
      </c>
      <c r="Z68" s="19">
        <v>0</v>
      </c>
      <c r="AA68" s="19">
        <v>0</v>
      </c>
      <c r="AB68" s="19">
        <v>0</v>
      </c>
      <c r="AC68" s="19">
        <v>1</v>
      </c>
    </row>
    <row r="69" spans="1:29" ht="17.25" customHeight="1" x14ac:dyDescent="0.25">
      <c r="A69" s="80"/>
      <c r="B69" s="86"/>
      <c r="C69" s="79"/>
      <c r="D69" s="33" t="s">
        <v>176</v>
      </c>
      <c r="E69" s="82"/>
      <c r="F69" s="80"/>
      <c r="G69" s="80"/>
      <c r="H69" s="80"/>
      <c r="I69" s="81"/>
      <c r="J69" s="19">
        <v>1</v>
      </c>
      <c r="K69" s="19">
        <v>1</v>
      </c>
      <c r="L69" s="19">
        <v>1</v>
      </c>
      <c r="M69" s="19">
        <v>1</v>
      </c>
      <c r="N69" s="19">
        <v>1</v>
      </c>
      <c r="O69" s="27">
        <v>1</v>
      </c>
      <c r="P69" s="27">
        <v>1</v>
      </c>
      <c r="Q69" s="19">
        <v>1</v>
      </c>
      <c r="R69" s="19">
        <v>1</v>
      </c>
      <c r="S69" s="19">
        <v>0</v>
      </c>
      <c r="T69" s="19">
        <v>1</v>
      </c>
      <c r="U69" s="19">
        <v>1</v>
      </c>
      <c r="V69" s="19">
        <v>1</v>
      </c>
      <c r="W69" s="19">
        <v>1</v>
      </c>
      <c r="X69" s="19">
        <v>0</v>
      </c>
      <c r="Y69" s="19">
        <v>1</v>
      </c>
      <c r="Z69" s="19">
        <v>0</v>
      </c>
      <c r="AA69" s="19">
        <v>0</v>
      </c>
      <c r="AB69" s="19">
        <v>1</v>
      </c>
      <c r="AC69" s="19">
        <v>1</v>
      </c>
    </row>
    <row r="70" spans="1:29" ht="17.25" customHeight="1" x14ac:dyDescent="0.25">
      <c r="A70" s="80"/>
      <c r="B70" s="86"/>
      <c r="C70" s="79"/>
      <c r="D70" s="33" t="s">
        <v>177</v>
      </c>
      <c r="E70" s="82"/>
      <c r="F70" s="80"/>
      <c r="G70" s="80"/>
      <c r="H70" s="80"/>
      <c r="I70" s="81"/>
      <c r="J70" s="19">
        <v>1</v>
      </c>
      <c r="K70" s="19">
        <v>1</v>
      </c>
      <c r="L70" s="19">
        <v>1</v>
      </c>
      <c r="M70" s="19">
        <v>1</v>
      </c>
      <c r="N70" s="19">
        <v>1</v>
      </c>
      <c r="O70" s="27">
        <v>1</v>
      </c>
      <c r="P70" s="27">
        <v>1</v>
      </c>
      <c r="Q70" s="19">
        <v>1</v>
      </c>
      <c r="R70" s="19">
        <v>1</v>
      </c>
      <c r="S70" s="19">
        <v>1</v>
      </c>
      <c r="T70" s="19">
        <v>1</v>
      </c>
      <c r="U70" s="19">
        <v>1</v>
      </c>
      <c r="V70" s="19">
        <v>1</v>
      </c>
      <c r="W70" s="19">
        <v>1</v>
      </c>
      <c r="X70" s="19">
        <v>1</v>
      </c>
      <c r="Y70" s="19">
        <v>1</v>
      </c>
      <c r="Z70" s="19">
        <v>0</v>
      </c>
      <c r="AA70" s="19">
        <v>0</v>
      </c>
      <c r="AB70" s="19">
        <v>1</v>
      </c>
      <c r="AC70" s="19">
        <v>1</v>
      </c>
    </row>
    <row r="71" spans="1:29" ht="17.25" customHeight="1" x14ac:dyDescent="0.25">
      <c r="A71" s="80"/>
      <c r="B71" s="86"/>
      <c r="C71" s="79"/>
      <c r="D71" s="33" t="s">
        <v>178</v>
      </c>
      <c r="E71" s="82"/>
      <c r="F71" s="80"/>
      <c r="G71" s="80"/>
      <c r="H71" s="80"/>
      <c r="I71" s="81"/>
      <c r="J71" s="19">
        <v>1</v>
      </c>
      <c r="K71" s="19">
        <v>1</v>
      </c>
      <c r="L71" s="19">
        <v>1</v>
      </c>
      <c r="M71" s="19">
        <v>1</v>
      </c>
      <c r="N71" s="19">
        <v>1</v>
      </c>
      <c r="O71" s="27">
        <v>1</v>
      </c>
      <c r="P71" s="27">
        <v>1</v>
      </c>
      <c r="Q71" s="19">
        <v>1</v>
      </c>
      <c r="R71" s="19">
        <v>1</v>
      </c>
      <c r="S71" s="19">
        <v>1</v>
      </c>
      <c r="T71" s="19">
        <v>1</v>
      </c>
      <c r="U71" s="19">
        <v>1</v>
      </c>
      <c r="V71" s="19">
        <v>1</v>
      </c>
      <c r="W71" s="19">
        <v>1</v>
      </c>
      <c r="X71" s="19">
        <v>1</v>
      </c>
      <c r="Y71" s="19">
        <v>1</v>
      </c>
      <c r="Z71" s="19">
        <v>0</v>
      </c>
      <c r="AA71" s="19">
        <v>0</v>
      </c>
      <c r="AB71" s="19">
        <v>1</v>
      </c>
      <c r="AC71" s="19">
        <v>1</v>
      </c>
    </row>
    <row r="72" spans="1:29" ht="17.25" customHeight="1" x14ac:dyDescent="0.25">
      <c r="A72" s="80"/>
      <c r="B72" s="86"/>
      <c r="C72" s="79"/>
      <c r="D72" s="33" t="s">
        <v>179</v>
      </c>
      <c r="E72" s="82"/>
      <c r="F72" s="80"/>
      <c r="G72" s="80"/>
      <c r="H72" s="80"/>
      <c r="I72" s="81"/>
      <c r="J72" s="19">
        <v>1</v>
      </c>
      <c r="K72" s="19">
        <v>1</v>
      </c>
      <c r="L72" s="19">
        <v>1</v>
      </c>
      <c r="M72" s="19">
        <v>1</v>
      </c>
      <c r="N72" s="19">
        <v>1</v>
      </c>
      <c r="O72" s="27">
        <v>1</v>
      </c>
      <c r="P72" s="27">
        <v>1</v>
      </c>
      <c r="Q72" s="19">
        <v>1</v>
      </c>
      <c r="R72" s="19">
        <v>1</v>
      </c>
      <c r="S72" s="19">
        <v>1</v>
      </c>
      <c r="T72" s="19">
        <v>1</v>
      </c>
      <c r="U72" s="19">
        <v>1</v>
      </c>
      <c r="V72" s="19">
        <v>1</v>
      </c>
      <c r="W72" s="19">
        <v>1</v>
      </c>
      <c r="X72" s="19">
        <v>0</v>
      </c>
      <c r="Y72" s="19">
        <v>1</v>
      </c>
      <c r="Z72" s="19">
        <v>0</v>
      </c>
      <c r="AA72" s="19">
        <v>0</v>
      </c>
      <c r="AB72" s="19">
        <v>1</v>
      </c>
      <c r="AC72" s="19">
        <v>1</v>
      </c>
    </row>
    <row r="73" spans="1:29" ht="17.25" customHeight="1" x14ac:dyDescent="0.25">
      <c r="A73" s="80"/>
      <c r="B73" s="86"/>
      <c r="C73" s="79"/>
      <c r="D73" s="33" t="s">
        <v>180</v>
      </c>
      <c r="E73" s="82"/>
      <c r="F73" s="80"/>
      <c r="G73" s="80"/>
      <c r="H73" s="80"/>
      <c r="I73" s="81"/>
      <c r="J73" s="19">
        <v>1</v>
      </c>
      <c r="K73" s="19">
        <v>1</v>
      </c>
      <c r="L73" s="19">
        <v>1</v>
      </c>
      <c r="M73" s="19">
        <v>1</v>
      </c>
      <c r="N73" s="19">
        <v>1</v>
      </c>
      <c r="O73" s="27">
        <v>1</v>
      </c>
      <c r="P73" s="27">
        <v>1</v>
      </c>
      <c r="Q73" s="19">
        <v>1</v>
      </c>
      <c r="R73" s="19">
        <v>1</v>
      </c>
      <c r="S73" s="19">
        <v>1</v>
      </c>
      <c r="T73" s="19">
        <v>1</v>
      </c>
      <c r="U73" s="19">
        <v>1</v>
      </c>
      <c r="V73" s="19">
        <v>1</v>
      </c>
      <c r="W73" s="19">
        <v>1</v>
      </c>
      <c r="X73" s="19">
        <v>1</v>
      </c>
      <c r="Y73" s="19">
        <v>1</v>
      </c>
      <c r="Z73" s="19">
        <v>0</v>
      </c>
      <c r="AA73" s="19">
        <v>0</v>
      </c>
      <c r="AB73" s="19">
        <v>1</v>
      </c>
      <c r="AC73" s="19">
        <v>1</v>
      </c>
    </row>
    <row r="74" spans="1:29" s="15" customFormat="1" ht="10.5" x14ac:dyDescent="0.25">
      <c r="A74" s="80"/>
      <c r="B74" s="62"/>
      <c r="C74" s="31"/>
      <c r="D74" s="69" t="s">
        <v>86</v>
      </c>
      <c r="E74" s="69"/>
      <c r="F74" s="69"/>
      <c r="G74" s="69"/>
      <c r="H74" s="11"/>
      <c r="I74" s="81"/>
      <c r="J74" s="11">
        <f>SUM(J67:J73)</f>
        <v>7</v>
      </c>
      <c r="K74" s="11">
        <f t="shared" ref="K74:AC74" si="9">SUM(K67:K73)</f>
        <v>7</v>
      </c>
      <c r="L74" s="11">
        <f t="shared" si="9"/>
        <v>7</v>
      </c>
      <c r="M74" s="11">
        <f t="shared" si="9"/>
        <v>7</v>
      </c>
      <c r="N74" s="11">
        <f t="shared" si="9"/>
        <v>7</v>
      </c>
      <c r="O74" s="101">
        <f t="shared" si="9"/>
        <v>7</v>
      </c>
      <c r="P74" s="101">
        <f t="shared" si="9"/>
        <v>7</v>
      </c>
      <c r="Q74" s="11">
        <f t="shared" si="9"/>
        <v>7</v>
      </c>
      <c r="R74" s="11">
        <f t="shared" si="9"/>
        <v>7</v>
      </c>
      <c r="S74" s="11">
        <f t="shared" si="9"/>
        <v>6</v>
      </c>
      <c r="T74" s="11">
        <f t="shared" si="9"/>
        <v>7</v>
      </c>
      <c r="U74" s="11">
        <f t="shared" si="9"/>
        <v>7</v>
      </c>
      <c r="V74" s="11">
        <f t="shared" si="9"/>
        <v>7</v>
      </c>
      <c r="W74" s="11">
        <f t="shared" si="9"/>
        <v>7</v>
      </c>
      <c r="X74" s="11">
        <f t="shared" si="9"/>
        <v>4</v>
      </c>
      <c r="Y74" s="11">
        <f t="shared" si="9"/>
        <v>6</v>
      </c>
      <c r="Z74" s="11">
        <f t="shared" si="9"/>
        <v>0</v>
      </c>
      <c r="AA74" s="11">
        <f t="shared" si="9"/>
        <v>0</v>
      </c>
      <c r="AB74" s="11">
        <f t="shared" si="9"/>
        <v>5</v>
      </c>
      <c r="AC74" s="11">
        <f t="shared" si="9"/>
        <v>7</v>
      </c>
    </row>
    <row r="75" spans="1:29" s="15" customFormat="1" ht="35.25" customHeight="1" x14ac:dyDescent="0.25">
      <c r="A75" s="80"/>
      <c r="B75" s="62" t="s">
        <v>181</v>
      </c>
      <c r="C75" s="31"/>
      <c r="D75" s="83" t="s">
        <v>182</v>
      </c>
      <c r="E75" s="84"/>
      <c r="F75" s="84"/>
      <c r="G75" s="85"/>
      <c r="H75" s="11"/>
      <c r="I75" s="12"/>
      <c r="J75" s="11">
        <f>IF(J74&gt;5,100,J74*20)</f>
        <v>100</v>
      </c>
      <c r="K75" s="11">
        <f t="shared" ref="K75:AC75" si="10">IF(K74&gt;5,100,K74*20)</f>
        <v>100</v>
      </c>
      <c r="L75" s="11">
        <f t="shared" si="10"/>
        <v>100</v>
      </c>
      <c r="M75" s="11">
        <f t="shared" si="10"/>
        <v>100</v>
      </c>
      <c r="N75" s="11">
        <f t="shared" si="10"/>
        <v>100</v>
      </c>
      <c r="O75" s="101">
        <f t="shared" si="10"/>
        <v>100</v>
      </c>
      <c r="P75" s="101">
        <f t="shared" si="10"/>
        <v>100</v>
      </c>
      <c r="Q75" s="11">
        <f t="shared" si="10"/>
        <v>100</v>
      </c>
      <c r="R75" s="11">
        <f t="shared" si="10"/>
        <v>100</v>
      </c>
      <c r="S75" s="11">
        <f t="shared" si="10"/>
        <v>100</v>
      </c>
      <c r="T75" s="11">
        <f t="shared" si="10"/>
        <v>100</v>
      </c>
      <c r="U75" s="11">
        <f t="shared" si="10"/>
        <v>100</v>
      </c>
      <c r="V75" s="11">
        <f t="shared" si="10"/>
        <v>100</v>
      </c>
      <c r="W75" s="11">
        <f t="shared" si="10"/>
        <v>100</v>
      </c>
      <c r="X75" s="11">
        <f t="shared" si="10"/>
        <v>80</v>
      </c>
      <c r="Y75" s="11">
        <f t="shared" si="10"/>
        <v>100</v>
      </c>
      <c r="Z75" s="11">
        <f t="shared" si="10"/>
        <v>0</v>
      </c>
      <c r="AA75" s="11">
        <f t="shared" si="10"/>
        <v>0</v>
      </c>
      <c r="AB75" s="11">
        <f t="shared" si="10"/>
        <v>100</v>
      </c>
      <c r="AC75" s="11">
        <f t="shared" si="10"/>
        <v>100</v>
      </c>
    </row>
    <row r="76" spans="1:29" x14ac:dyDescent="0.25">
      <c r="A76" s="80" t="s">
        <v>183</v>
      </c>
      <c r="B76" s="86" t="s">
        <v>184</v>
      </c>
      <c r="C76" s="79">
        <v>0.4</v>
      </c>
      <c r="D76" s="86" t="s">
        <v>185</v>
      </c>
      <c r="E76" s="86" t="s">
        <v>186</v>
      </c>
      <c r="F76" s="80" t="s">
        <v>69</v>
      </c>
      <c r="G76" s="80" t="s">
        <v>187</v>
      </c>
      <c r="H76" s="80" t="s">
        <v>155</v>
      </c>
      <c r="I76" s="63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58"/>
      <c r="V76" s="33"/>
      <c r="W76" s="33"/>
      <c r="X76" s="33"/>
      <c r="Y76" s="33"/>
      <c r="Z76" s="33"/>
      <c r="AA76" s="33"/>
      <c r="AB76" s="33"/>
      <c r="AC76" s="33"/>
    </row>
    <row r="77" spans="1:29" ht="33.75" x14ac:dyDescent="0.25">
      <c r="A77" s="80"/>
      <c r="B77" s="86"/>
      <c r="C77" s="79"/>
      <c r="D77" s="86"/>
      <c r="E77" s="86"/>
      <c r="F77" s="80"/>
      <c r="G77" s="80"/>
      <c r="H77" s="80"/>
      <c r="I77" s="63" t="s">
        <v>188</v>
      </c>
      <c r="J77" s="58">
        <v>94</v>
      </c>
      <c r="K77" s="58">
        <v>195</v>
      </c>
      <c r="L77" s="58">
        <v>52</v>
      </c>
      <c r="M77" s="58">
        <v>61</v>
      </c>
      <c r="N77" s="58">
        <v>132</v>
      </c>
      <c r="O77" s="64">
        <v>68</v>
      </c>
      <c r="P77" s="64">
        <v>1025</v>
      </c>
      <c r="Q77" s="58">
        <v>153</v>
      </c>
      <c r="R77" s="58">
        <v>761</v>
      </c>
      <c r="S77" s="58">
        <v>115</v>
      </c>
      <c r="T77" s="58">
        <v>436</v>
      </c>
      <c r="U77" s="58">
        <v>244</v>
      </c>
      <c r="V77" s="58">
        <v>98</v>
      </c>
      <c r="W77" s="58">
        <v>77</v>
      </c>
      <c r="X77" s="58">
        <v>8</v>
      </c>
      <c r="Y77" s="58">
        <v>25</v>
      </c>
      <c r="Z77" s="58">
        <v>6</v>
      </c>
      <c r="AA77" s="58">
        <v>12</v>
      </c>
      <c r="AB77" s="58">
        <v>32</v>
      </c>
      <c r="AC77" s="58">
        <v>21</v>
      </c>
    </row>
    <row r="78" spans="1:29" s="15" customFormat="1" ht="21.75" customHeight="1" x14ac:dyDescent="0.25">
      <c r="A78" s="80"/>
      <c r="B78" s="62" t="s">
        <v>189</v>
      </c>
      <c r="C78" s="11"/>
      <c r="D78" s="69" t="s">
        <v>190</v>
      </c>
      <c r="E78" s="69"/>
      <c r="F78" s="69"/>
      <c r="G78" s="69"/>
      <c r="H78" s="11"/>
      <c r="I78" s="12" t="s">
        <v>157</v>
      </c>
      <c r="J78" s="29">
        <f>J77/J4*100</f>
        <v>98.94736842105263</v>
      </c>
      <c r="K78" s="29">
        <f t="shared" ref="K78:AC78" si="11">K77/K4*100</f>
        <v>98.484848484848484</v>
      </c>
      <c r="L78" s="29">
        <f t="shared" si="11"/>
        <v>100</v>
      </c>
      <c r="M78" s="29">
        <f t="shared" si="11"/>
        <v>100</v>
      </c>
      <c r="N78" s="29">
        <f t="shared" si="11"/>
        <v>100</v>
      </c>
      <c r="O78" s="102">
        <f t="shared" si="11"/>
        <v>100</v>
      </c>
      <c r="P78" s="102">
        <f t="shared" si="11"/>
        <v>100</v>
      </c>
      <c r="Q78" s="29">
        <f t="shared" si="11"/>
        <v>98.709677419354833</v>
      </c>
      <c r="R78" s="29">
        <f t="shared" si="11"/>
        <v>99.737876802096977</v>
      </c>
      <c r="S78" s="29">
        <f t="shared" si="11"/>
        <v>100</v>
      </c>
      <c r="T78" s="29">
        <f t="shared" si="11"/>
        <v>99.77116704805492</v>
      </c>
      <c r="U78" s="29">
        <f t="shared" si="11"/>
        <v>99.591836734693871</v>
      </c>
      <c r="V78" s="29">
        <f t="shared" si="11"/>
        <v>98.98989898989899</v>
      </c>
      <c r="W78" s="29">
        <f t="shared" si="11"/>
        <v>98.71794871794873</v>
      </c>
      <c r="X78" s="29">
        <f t="shared" si="11"/>
        <v>100</v>
      </c>
      <c r="Y78" s="29">
        <f t="shared" si="11"/>
        <v>96.15384615384616</v>
      </c>
      <c r="Z78" s="29">
        <f t="shared" si="11"/>
        <v>100</v>
      </c>
      <c r="AA78" s="29">
        <f t="shared" si="11"/>
        <v>100</v>
      </c>
      <c r="AB78" s="29">
        <f t="shared" si="11"/>
        <v>100</v>
      </c>
      <c r="AC78" s="29">
        <f t="shared" si="11"/>
        <v>100</v>
      </c>
    </row>
    <row r="79" spans="1:29" ht="51.75" customHeight="1" x14ac:dyDescent="0.25">
      <c r="A79" s="80" t="s">
        <v>191</v>
      </c>
      <c r="B79" s="59" t="s">
        <v>192</v>
      </c>
      <c r="C79" s="66">
        <v>0.3</v>
      </c>
      <c r="D79" s="33" t="s">
        <v>193</v>
      </c>
      <c r="E79" s="67" t="s">
        <v>194</v>
      </c>
      <c r="F79" s="58" t="s">
        <v>69</v>
      </c>
      <c r="G79" s="58" t="s">
        <v>195</v>
      </c>
      <c r="H79" s="58" t="s">
        <v>155</v>
      </c>
      <c r="I79" s="63" t="s">
        <v>196</v>
      </c>
      <c r="J79" s="19">
        <v>94</v>
      </c>
      <c r="K79" s="19">
        <v>192</v>
      </c>
      <c r="L79" s="19">
        <v>45</v>
      </c>
      <c r="M79" s="19">
        <v>61</v>
      </c>
      <c r="N79" s="19">
        <v>132</v>
      </c>
      <c r="O79" s="27">
        <v>67</v>
      </c>
      <c r="P79" s="27">
        <v>1024</v>
      </c>
      <c r="Q79" s="19">
        <v>152</v>
      </c>
      <c r="R79" s="19">
        <v>762</v>
      </c>
      <c r="S79" s="19">
        <v>114</v>
      </c>
      <c r="T79" s="19">
        <v>436</v>
      </c>
      <c r="U79" s="19">
        <v>245</v>
      </c>
      <c r="V79" s="19">
        <v>96</v>
      </c>
      <c r="W79" s="19">
        <v>77</v>
      </c>
      <c r="X79" s="19">
        <v>8</v>
      </c>
      <c r="Y79" s="19">
        <v>25</v>
      </c>
      <c r="Z79" s="19">
        <v>6</v>
      </c>
      <c r="AA79" s="19">
        <v>12</v>
      </c>
      <c r="AB79" s="19">
        <v>32</v>
      </c>
      <c r="AC79" s="19">
        <v>21</v>
      </c>
    </row>
    <row r="80" spans="1:29" s="15" customFormat="1" ht="31.5" customHeight="1" x14ac:dyDescent="0.25">
      <c r="A80" s="80"/>
      <c r="B80" s="62" t="s">
        <v>197</v>
      </c>
      <c r="C80" s="31"/>
      <c r="D80" s="69" t="s">
        <v>198</v>
      </c>
      <c r="E80" s="69"/>
      <c r="F80" s="69"/>
      <c r="G80" s="11"/>
      <c r="H80" s="11"/>
      <c r="I80" s="12" t="s">
        <v>157</v>
      </c>
      <c r="J80" s="29">
        <f>J79/J$4*100</f>
        <v>98.94736842105263</v>
      </c>
      <c r="K80" s="29">
        <f t="shared" ref="K80:AC80" si="12">K79/K$4*100</f>
        <v>96.969696969696969</v>
      </c>
      <c r="L80" s="29">
        <f t="shared" si="12"/>
        <v>86.538461538461547</v>
      </c>
      <c r="M80" s="29">
        <f t="shared" si="12"/>
        <v>100</v>
      </c>
      <c r="N80" s="29">
        <f t="shared" si="12"/>
        <v>100</v>
      </c>
      <c r="O80" s="102">
        <f t="shared" si="12"/>
        <v>98.529411764705884</v>
      </c>
      <c r="P80" s="102">
        <f t="shared" si="12"/>
        <v>99.902439024390247</v>
      </c>
      <c r="Q80" s="29">
        <f t="shared" si="12"/>
        <v>98.064516129032256</v>
      </c>
      <c r="R80" s="29">
        <f t="shared" si="12"/>
        <v>99.868938401048496</v>
      </c>
      <c r="S80" s="29">
        <f t="shared" si="12"/>
        <v>99.130434782608702</v>
      </c>
      <c r="T80" s="29">
        <f t="shared" si="12"/>
        <v>99.77116704805492</v>
      </c>
      <c r="U80" s="29">
        <f t="shared" si="12"/>
        <v>100</v>
      </c>
      <c r="V80" s="29">
        <f t="shared" si="12"/>
        <v>96.969696969696969</v>
      </c>
      <c r="W80" s="29">
        <f t="shared" si="12"/>
        <v>98.71794871794873</v>
      </c>
      <c r="X80" s="29">
        <f t="shared" si="12"/>
        <v>100</v>
      </c>
      <c r="Y80" s="29">
        <f t="shared" si="12"/>
        <v>96.15384615384616</v>
      </c>
      <c r="Z80" s="29">
        <f t="shared" si="12"/>
        <v>100</v>
      </c>
      <c r="AA80" s="29">
        <f t="shared" si="12"/>
        <v>100</v>
      </c>
      <c r="AB80" s="29">
        <f t="shared" si="12"/>
        <v>100</v>
      </c>
      <c r="AC80" s="29">
        <f t="shared" si="12"/>
        <v>100</v>
      </c>
    </row>
    <row r="81" spans="1:29" s="41" customFormat="1" ht="21" customHeight="1" x14ac:dyDescent="0.25">
      <c r="A81" s="70" t="s">
        <v>199</v>
      </c>
      <c r="B81" s="70"/>
      <c r="C81" s="37">
        <v>1</v>
      </c>
      <c r="D81" s="71" t="s">
        <v>200</v>
      </c>
      <c r="E81" s="72"/>
      <c r="F81" s="73"/>
      <c r="G81" s="38" t="s">
        <v>89</v>
      </c>
      <c r="H81" s="38"/>
      <c r="I81" s="39"/>
      <c r="J81" s="40">
        <f>(0.3*J75)+(J78*0.4)+(J80*0.3)</f>
        <v>99.26315789473685</v>
      </c>
      <c r="K81" s="40">
        <f t="shared" ref="K81:AC81" si="13">(0.3*K75)+(K78*0.4)+(K80*0.3)</f>
        <v>98.484848484848499</v>
      </c>
      <c r="L81" s="40">
        <f t="shared" si="13"/>
        <v>95.961538461538467</v>
      </c>
      <c r="M81" s="40">
        <f t="shared" si="13"/>
        <v>100</v>
      </c>
      <c r="N81" s="40">
        <f t="shared" si="13"/>
        <v>100</v>
      </c>
      <c r="O81" s="40">
        <f t="shared" si="13"/>
        <v>99.558823529411768</v>
      </c>
      <c r="P81" s="40">
        <f t="shared" si="13"/>
        <v>99.970731707317071</v>
      </c>
      <c r="Q81" s="40">
        <f t="shared" si="13"/>
        <v>98.903225806451616</v>
      </c>
      <c r="R81" s="40">
        <f t="shared" si="13"/>
        <v>99.855832241153337</v>
      </c>
      <c r="S81" s="40">
        <f t="shared" si="13"/>
        <v>99.739130434782609</v>
      </c>
      <c r="T81" s="40">
        <f t="shared" si="13"/>
        <v>99.839816933638446</v>
      </c>
      <c r="U81" s="40">
        <f t="shared" si="13"/>
        <v>99.83673469387756</v>
      </c>
      <c r="V81" s="40">
        <f t="shared" si="13"/>
        <v>98.686868686868692</v>
      </c>
      <c r="W81" s="40">
        <f t="shared" si="13"/>
        <v>99.102564102564116</v>
      </c>
      <c r="X81" s="40">
        <f t="shared" si="13"/>
        <v>94</v>
      </c>
      <c r="Y81" s="40">
        <f t="shared" si="13"/>
        <v>97.307692307692321</v>
      </c>
      <c r="Z81" s="40">
        <f t="shared" si="13"/>
        <v>70</v>
      </c>
      <c r="AA81" s="40">
        <f t="shared" si="13"/>
        <v>70</v>
      </c>
      <c r="AB81" s="40">
        <f t="shared" si="13"/>
        <v>100</v>
      </c>
      <c r="AC81" s="40">
        <f t="shared" si="13"/>
        <v>100</v>
      </c>
    </row>
    <row r="82" spans="1:29" s="15" customFormat="1" ht="10.5" x14ac:dyDescent="0.25">
      <c r="A82" s="11">
        <v>3</v>
      </c>
      <c r="B82" s="76" t="s">
        <v>201</v>
      </c>
      <c r="C82" s="76"/>
      <c r="D82" s="76"/>
      <c r="E82" s="76"/>
      <c r="F82" s="76"/>
      <c r="G82" s="76"/>
      <c r="H82" s="11"/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4"/>
      <c r="W82" s="14"/>
      <c r="X82" s="14"/>
      <c r="Y82" s="14"/>
      <c r="Z82" s="14"/>
      <c r="AA82" s="14"/>
      <c r="AB82" s="14"/>
      <c r="AC82" s="14"/>
    </row>
    <row r="83" spans="1:29" ht="37.5" customHeight="1" x14ac:dyDescent="0.25">
      <c r="A83" s="77" t="s">
        <v>202</v>
      </c>
      <c r="B83" s="59" t="s">
        <v>203</v>
      </c>
      <c r="C83" s="79">
        <v>0.3</v>
      </c>
      <c r="D83" s="33" t="s">
        <v>204</v>
      </c>
      <c r="E83" s="67" t="s">
        <v>205</v>
      </c>
      <c r="F83" s="58" t="s">
        <v>64</v>
      </c>
      <c r="G83" s="80" t="s">
        <v>206</v>
      </c>
      <c r="H83" s="80" t="s">
        <v>66</v>
      </c>
      <c r="I83" s="81" t="s">
        <v>67</v>
      </c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7"/>
      <c r="W83" s="17"/>
      <c r="X83" s="17"/>
      <c r="Y83" s="17"/>
      <c r="Z83" s="17"/>
      <c r="AA83" s="17"/>
      <c r="AB83" s="17"/>
      <c r="AC83" s="17"/>
    </row>
    <row r="84" spans="1:29" ht="27" customHeight="1" x14ac:dyDescent="0.25">
      <c r="A84" s="77"/>
      <c r="B84" s="59" t="s">
        <v>207</v>
      </c>
      <c r="C84" s="79"/>
      <c r="D84" s="59" t="s">
        <v>207</v>
      </c>
      <c r="E84" s="67" t="s">
        <v>208</v>
      </c>
      <c r="F84" s="58" t="s">
        <v>209</v>
      </c>
      <c r="G84" s="80"/>
      <c r="H84" s="80"/>
      <c r="I84" s="81"/>
      <c r="J84" s="19">
        <v>1</v>
      </c>
      <c r="K84" s="19">
        <v>1</v>
      </c>
      <c r="L84" s="19">
        <v>1</v>
      </c>
      <c r="M84" s="19">
        <v>1</v>
      </c>
      <c r="N84" s="19">
        <v>1</v>
      </c>
      <c r="O84" s="27">
        <v>1</v>
      </c>
      <c r="P84" s="27">
        <v>1</v>
      </c>
      <c r="Q84" s="19">
        <v>1</v>
      </c>
      <c r="R84" s="19">
        <v>1</v>
      </c>
      <c r="S84" s="19">
        <v>1</v>
      </c>
      <c r="T84" s="19">
        <v>1</v>
      </c>
      <c r="U84" s="19">
        <v>1</v>
      </c>
      <c r="V84" s="19">
        <v>1</v>
      </c>
      <c r="W84" s="19">
        <v>1</v>
      </c>
      <c r="X84" s="19">
        <v>0</v>
      </c>
      <c r="Y84" s="19">
        <v>1</v>
      </c>
      <c r="Z84" s="19">
        <v>0</v>
      </c>
      <c r="AA84" s="19">
        <v>0</v>
      </c>
      <c r="AB84" s="19">
        <v>0</v>
      </c>
      <c r="AC84" s="19">
        <v>0</v>
      </c>
    </row>
    <row r="85" spans="1:29" ht="27" customHeight="1" x14ac:dyDescent="0.25">
      <c r="A85" s="77"/>
      <c r="B85" s="59" t="s">
        <v>210</v>
      </c>
      <c r="C85" s="79"/>
      <c r="D85" s="59" t="s">
        <v>210</v>
      </c>
      <c r="E85" s="67" t="s">
        <v>211</v>
      </c>
      <c r="F85" s="58" t="s">
        <v>89</v>
      </c>
      <c r="G85" s="80"/>
      <c r="H85" s="80"/>
      <c r="I85" s="81"/>
      <c r="J85" s="19">
        <v>1</v>
      </c>
      <c r="K85" s="19">
        <v>0</v>
      </c>
      <c r="L85" s="19">
        <v>1</v>
      </c>
      <c r="M85" s="19">
        <v>1</v>
      </c>
      <c r="N85" s="19">
        <v>1</v>
      </c>
      <c r="O85" s="27">
        <v>1</v>
      </c>
      <c r="P85" s="27">
        <v>1</v>
      </c>
      <c r="Q85" s="19">
        <v>1</v>
      </c>
      <c r="R85" s="19">
        <v>1</v>
      </c>
      <c r="S85" s="19">
        <v>0</v>
      </c>
      <c r="T85" s="19">
        <v>1</v>
      </c>
      <c r="U85" s="19">
        <v>1</v>
      </c>
      <c r="V85" s="19">
        <v>1</v>
      </c>
      <c r="W85" s="19">
        <v>0</v>
      </c>
      <c r="X85" s="19">
        <v>0</v>
      </c>
      <c r="Y85" s="19">
        <v>1</v>
      </c>
      <c r="Z85" s="19">
        <v>0</v>
      </c>
      <c r="AA85" s="19">
        <v>0</v>
      </c>
      <c r="AB85" s="19">
        <v>0</v>
      </c>
      <c r="AC85" s="19">
        <v>0</v>
      </c>
    </row>
    <row r="86" spans="1:29" ht="27" customHeight="1" x14ac:dyDescent="0.25">
      <c r="A86" s="77"/>
      <c r="B86" s="59" t="s">
        <v>212</v>
      </c>
      <c r="C86" s="79"/>
      <c r="D86" s="59" t="s">
        <v>212</v>
      </c>
      <c r="E86" s="82"/>
      <c r="F86" s="80"/>
      <c r="G86" s="80"/>
      <c r="H86" s="80"/>
      <c r="I86" s="81"/>
      <c r="J86" s="19">
        <v>1</v>
      </c>
      <c r="K86" s="19">
        <v>1</v>
      </c>
      <c r="L86" s="19">
        <v>1</v>
      </c>
      <c r="M86" s="19">
        <v>1</v>
      </c>
      <c r="N86" s="19">
        <v>1</v>
      </c>
      <c r="O86" s="27">
        <v>1</v>
      </c>
      <c r="P86" s="27">
        <v>1</v>
      </c>
      <c r="Q86" s="19">
        <v>1</v>
      </c>
      <c r="R86" s="19">
        <v>1</v>
      </c>
      <c r="S86" s="19">
        <v>1</v>
      </c>
      <c r="T86" s="19">
        <v>1</v>
      </c>
      <c r="U86" s="19">
        <v>1</v>
      </c>
      <c r="V86" s="19">
        <v>1</v>
      </c>
      <c r="W86" s="19">
        <v>1</v>
      </c>
      <c r="X86" s="19">
        <v>0</v>
      </c>
      <c r="Y86" s="19">
        <v>1</v>
      </c>
      <c r="Z86" s="19">
        <v>0</v>
      </c>
      <c r="AA86" s="19">
        <v>0</v>
      </c>
      <c r="AB86" s="19">
        <v>0</v>
      </c>
      <c r="AC86" s="19">
        <v>0</v>
      </c>
    </row>
    <row r="87" spans="1:29" ht="27" customHeight="1" x14ac:dyDescent="0.25">
      <c r="A87" s="77"/>
      <c r="B87" s="59" t="s">
        <v>213</v>
      </c>
      <c r="C87" s="79"/>
      <c r="D87" s="59" t="s">
        <v>213</v>
      </c>
      <c r="E87" s="82"/>
      <c r="F87" s="80"/>
      <c r="G87" s="80"/>
      <c r="H87" s="80"/>
      <c r="I87" s="81"/>
      <c r="J87" s="19">
        <v>1</v>
      </c>
      <c r="K87" s="19">
        <v>1</v>
      </c>
      <c r="L87" s="19">
        <v>1</v>
      </c>
      <c r="M87" s="19">
        <v>1</v>
      </c>
      <c r="N87" s="19">
        <v>1</v>
      </c>
      <c r="O87" s="27">
        <v>1</v>
      </c>
      <c r="P87" s="27">
        <v>1</v>
      </c>
      <c r="Q87" s="19">
        <v>1</v>
      </c>
      <c r="R87" s="19">
        <v>1</v>
      </c>
      <c r="S87" s="19">
        <v>1</v>
      </c>
      <c r="T87" s="19">
        <v>1</v>
      </c>
      <c r="U87" s="19">
        <v>0</v>
      </c>
      <c r="V87" s="19">
        <v>1</v>
      </c>
      <c r="W87" s="19">
        <v>1</v>
      </c>
      <c r="X87" s="19">
        <v>0</v>
      </c>
      <c r="Y87" s="19">
        <v>1</v>
      </c>
      <c r="Z87" s="19">
        <v>0</v>
      </c>
      <c r="AA87" s="19">
        <v>0</v>
      </c>
      <c r="AB87" s="19">
        <v>1</v>
      </c>
      <c r="AC87" s="19">
        <v>0</v>
      </c>
    </row>
    <row r="88" spans="1:29" ht="27" customHeight="1" x14ac:dyDescent="0.25">
      <c r="A88" s="77"/>
      <c r="B88" s="18" t="s">
        <v>214</v>
      </c>
      <c r="C88" s="79"/>
      <c r="D88" s="18" t="s">
        <v>214</v>
      </c>
      <c r="E88" s="82"/>
      <c r="F88" s="80"/>
      <c r="G88" s="80"/>
      <c r="H88" s="80"/>
      <c r="I88" s="81"/>
      <c r="J88" s="19">
        <v>1</v>
      </c>
      <c r="K88" s="19">
        <v>1</v>
      </c>
      <c r="L88" s="19">
        <v>1</v>
      </c>
      <c r="M88" s="19">
        <v>1</v>
      </c>
      <c r="N88" s="19">
        <v>1</v>
      </c>
      <c r="O88" s="27">
        <v>1</v>
      </c>
      <c r="P88" s="27">
        <v>1</v>
      </c>
      <c r="Q88" s="19">
        <v>1</v>
      </c>
      <c r="R88" s="19">
        <v>1</v>
      </c>
      <c r="S88" s="19">
        <v>1</v>
      </c>
      <c r="T88" s="19">
        <v>1</v>
      </c>
      <c r="U88" s="19">
        <v>0</v>
      </c>
      <c r="V88" s="19">
        <v>1</v>
      </c>
      <c r="W88" s="19">
        <v>1</v>
      </c>
      <c r="X88" s="19">
        <v>0</v>
      </c>
      <c r="Y88" s="19">
        <v>1</v>
      </c>
      <c r="Z88" s="19">
        <v>0</v>
      </c>
      <c r="AA88" s="19">
        <v>0</v>
      </c>
      <c r="AB88" s="19">
        <v>0</v>
      </c>
      <c r="AC88" s="19">
        <v>0</v>
      </c>
    </row>
    <row r="89" spans="1:29" s="15" customFormat="1" ht="10.5" x14ac:dyDescent="0.25">
      <c r="A89" s="77"/>
      <c r="B89" s="56"/>
      <c r="C89" s="31"/>
      <c r="D89" s="69" t="s">
        <v>86</v>
      </c>
      <c r="E89" s="69"/>
      <c r="F89" s="69"/>
      <c r="G89" s="69"/>
      <c r="H89" s="11"/>
      <c r="I89" s="12"/>
      <c r="J89" s="11">
        <f>SUM(J84:J88)</f>
        <v>5</v>
      </c>
      <c r="K89" s="11">
        <f t="shared" ref="K89:AC89" si="14">SUM(K84:K88)</f>
        <v>4</v>
      </c>
      <c r="L89" s="11">
        <f t="shared" si="14"/>
        <v>5</v>
      </c>
      <c r="M89" s="11">
        <f t="shared" si="14"/>
        <v>5</v>
      </c>
      <c r="N89" s="11">
        <f t="shared" si="14"/>
        <v>5</v>
      </c>
      <c r="O89" s="101">
        <f t="shared" si="14"/>
        <v>5</v>
      </c>
      <c r="P89" s="101">
        <f t="shared" si="14"/>
        <v>5</v>
      </c>
      <c r="Q89" s="11">
        <f t="shared" si="14"/>
        <v>5</v>
      </c>
      <c r="R89" s="11">
        <f t="shared" si="14"/>
        <v>5</v>
      </c>
      <c r="S89" s="11">
        <f t="shared" si="14"/>
        <v>4</v>
      </c>
      <c r="T89" s="11">
        <f t="shared" si="14"/>
        <v>5</v>
      </c>
      <c r="U89" s="11">
        <f t="shared" si="14"/>
        <v>3</v>
      </c>
      <c r="V89" s="11">
        <f t="shared" si="14"/>
        <v>5</v>
      </c>
      <c r="W89" s="11">
        <f t="shared" si="14"/>
        <v>4</v>
      </c>
      <c r="X89" s="11">
        <f t="shared" si="14"/>
        <v>0</v>
      </c>
      <c r="Y89" s="11">
        <f t="shared" si="14"/>
        <v>5</v>
      </c>
      <c r="Z89" s="11">
        <f t="shared" si="14"/>
        <v>0</v>
      </c>
      <c r="AA89" s="11">
        <f t="shared" si="14"/>
        <v>0</v>
      </c>
      <c r="AB89" s="11">
        <f t="shared" si="14"/>
        <v>1</v>
      </c>
      <c r="AC89" s="11">
        <f t="shared" si="14"/>
        <v>0</v>
      </c>
    </row>
    <row r="90" spans="1:29" s="15" customFormat="1" ht="27.75" customHeight="1" x14ac:dyDescent="0.25">
      <c r="A90" s="77"/>
      <c r="B90" s="62" t="s">
        <v>215</v>
      </c>
      <c r="C90" s="31"/>
      <c r="D90" s="83" t="s">
        <v>216</v>
      </c>
      <c r="E90" s="84"/>
      <c r="F90" s="85"/>
      <c r="G90" s="11"/>
      <c r="H90" s="11"/>
      <c r="I90" s="12"/>
      <c r="J90" s="11">
        <f>IF(J89&gt;5,100,J89*20)</f>
        <v>100</v>
      </c>
      <c r="K90" s="11">
        <f t="shared" ref="K90:AC90" si="15">IF(K89&gt;5,100,K89*20)</f>
        <v>80</v>
      </c>
      <c r="L90" s="11">
        <f t="shared" si="15"/>
        <v>100</v>
      </c>
      <c r="M90" s="11">
        <f t="shared" si="15"/>
        <v>100</v>
      </c>
      <c r="N90" s="11">
        <f t="shared" si="15"/>
        <v>100</v>
      </c>
      <c r="O90" s="101">
        <f t="shared" si="15"/>
        <v>100</v>
      </c>
      <c r="P90" s="101">
        <f t="shared" si="15"/>
        <v>100</v>
      </c>
      <c r="Q90" s="11">
        <f t="shared" si="15"/>
        <v>100</v>
      </c>
      <c r="R90" s="11">
        <f t="shared" si="15"/>
        <v>100</v>
      </c>
      <c r="S90" s="11">
        <f t="shared" si="15"/>
        <v>80</v>
      </c>
      <c r="T90" s="11">
        <f t="shared" si="15"/>
        <v>100</v>
      </c>
      <c r="U90" s="11">
        <f t="shared" si="15"/>
        <v>60</v>
      </c>
      <c r="V90" s="11">
        <f t="shared" si="15"/>
        <v>100</v>
      </c>
      <c r="W90" s="11">
        <f t="shared" si="15"/>
        <v>80</v>
      </c>
      <c r="X90" s="11">
        <f t="shared" si="15"/>
        <v>0</v>
      </c>
      <c r="Y90" s="11">
        <f t="shared" si="15"/>
        <v>100</v>
      </c>
      <c r="Z90" s="11">
        <f t="shared" si="15"/>
        <v>0</v>
      </c>
      <c r="AA90" s="11">
        <f t="shared" si="15"/>
        <v>0</v>
      </c>
      <c r="AB90" s="11">
        <f t="shared" si="15"/>
        <v>20</v>
      </c>
      <c r="AC90" s="11">
        <f t="shared" si="15"/>
        <v>0</v>
      </c>
    </row>
    <row r="91" spans="1:29" ht="31.5" customHeight="1" x14ac:dyDescent="0.25">
      <c r="A91" s="77" t="s">
        <v>217</v>
      </c>
      <c r="B91" s="18" t="s">
        <v>218</v>
      </c>
      <c r="C91" s="79">
        <v>0.4</v>
      </c>
      <c r="D91" s="33" t="s">
        <v>219</v>
      </c>
      <c r="E91" s="67" t="s">
        <v>220</v>
      </c>
      <c r="F91" s="58" t="s">
        <v>64</v>
      </c>
      <c r="G91" s="80" t="s">
        <v>221</v>
      </c>
      <c r="H91" s="80" t="s">
        <v>66</v>
      </c>
      <c r="I91" s="81" t="s">
        <v>67</v>
      </c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7"/>
      <c r="W91" s="17"/>
      <c r="X91" s="17"/>
      <c r="Y91" s="17"/>
      <c r="Z91" s="17"/>
      <c r="AA91" s="17"/>
      <c r="AB91" s="17"/>
      <c r="AC91" s="17"/>
    </row>
    <row r="92" spans="1:29" ht="31.5" customHeight="1" x14ac:dyDescent="0.25">
      <c r="A92" s="77"/>
      <c r="B92" s="18" t="s">
        <v>222</v>
      </c>
      <c r="C92" s="79"/>
      <c r="D92" s="18" t="s">
        <v>222</v>
      </c>
      <c r="E92" s="67" t="s">
        <v>223</v>
      </c>
      <c r="F92" s="58" t="s">
        <v>224</v>
      </c>
      <c r="G92" s="80"/>
      <c r="H92" s="80"/>
      <c r="I92" s="81"/>
      <c r="J92" s="19">
        <v>1</v>
      </c>
      <c r="K92" s="19">
        <v>1</v>
      </c>
      <c r="L92" s="19">
        <v>1</v>
      </c>
      <c r="M92" s="19">
        <v>1</v>
      </c>
      <c r="N92" s="19">
        <v>1</v>
      </c>
      <c r="O92" s="27">
        <v>1</v>
      </c>
      <c r="P92" s="27">
        <v>1</v>
      </c>
      <c r="Q92" s="19">
        <v>1</v>
      </c>
      <c r="R92" s="19">
        <v>1</v>
      </c>
      <c r="S92" s="19">
        <v>0</v>
      </c>
      <c r="T92" s="19">
        <v>1</v>
      </c>
      <c r="U92" s="19">
        <v>1</v>
      </c>
      <c r="V92" s="19">
        <v>1</v>
      </c>
      <c r="W92" s="19">
        <v>1</v>
      </c>
      <c r="X92" s="19">
        <v>0</v>
      </c>
      <c r="Y92" s="19">
        <v>0</v>
      </c>
      <c r="Z92" s="19">
        <v>0</v>
      </c>
      <c r="AA92" s="19">
        <v>0</v>
      </c>
      <c r="AB92" s="19">
        <v>0</v>
      </c>
      <c r="AC92" s="19">
        <v>0</v>
      </c>
    </row>
    <row r="93" spans="1:29" ht="31.5" customHeight="1" x14ac:dyDescent="0.25">
      <c r="A93" s="77"/>
      <c r="B93" s="18" t="s">
        <v>225</v>
      </c>
      <c r="C93" s="79"/>
      <c r="D93" s="18" t="s">
        <v>225</v>
      </c>
      <c r="E93" s="67" t="s">
        <v>226</v>
      </c>
      <c r="F93" s="58" t="s">
        <v>89</v>
      </c>
      <c r="G93" s="80"/>
      <c r="H93" s="80"/>
      <c r="I93" s="81"/>
      <c r="J93" s="19">
        <v>1</v>
      </c>
      <c r="K93" s="19">
        <v>1</v>
      </c>
      <c r="L93" s="19">
        <v>1</v>
      </c>
      <c r="M93" s="19">
        <v>1</v>
      </c>
      <c r="N93" s="19">
        <v>1</v>
      </c>
      <c r="O93" s="27">
        <v>1</v>
      </c>
      <c r="P93" s="27">
        <v>1</v>
      </c>
      <c r="Q93" s="19">
        <v>1</v>
      </c>
      <c r="R93" s="19">
        <v>1</v>
      </c>
      <c r="S93" s="19">
        <v>1</v>
      </c>
      <c r="T93" s="19">
        <v>1</v>
      </c>
      <c r="U93" s="19">
        <v>1</v>
      </c>
      <c r="V93" s="19">
        <v>1</v>
      </c>
      <c r="W93" s="19">
        <v>1</v>
      </c>
      <c r="X93" s="19">
        <v>0</v>
      </c>
      <c r="Y93" s="19">
        <v>0</v>
      </c>
      <c r="Z93" s="19">
        <v>0</v>
      </c>
      <c r="AA93" s="19">
        <v>0</v>
      </c>
      <c r="AB93" s="19">
        <v>0</v>
      </c>
      <c r="AC93" s="19">
        <v>0</v>
      </c>
    </row>
    <row r="94" spans="1:29" ht="31.5" customHeight="1" x14ac:dyDescent="0.25">
      <c r="A94" s="77"/>
      <c r="B94" s="18" t="s">
        <v>227</v>
      </c>
      <c r="C94" s="79"/>
      <c r="D94" s="18" t="s">
        <v>227</v>
      </c>
      <c r="E94" s="82"/>
      <c r="F94" s="80"/>
      <c r="G94" s="80"/>
      <c r="H94" s="80"/>
      <c r="I94" s="81"/>
      <c r="J94" s="19">
        <v>1</v>
      </c>
      <c r="K94" s="19">
        <v>1</v>
      </c>
      <c r="L94" s="19">
        <v>1</v>
      </c>
      <c r="M94" s="19">
        <v>0</v>
      </c>
      <c r="N94" s="19">
        <v>0</v>
      </c>
      <c r="O94" s="27">
        <v>0</v>
      </c>
      <c r="P94" s="27">
        <v>1</v>
      </c>
      <c r="Q94" s="19">
        <v>0</v>
      </c>
      <c r="R94" s="19">
        <v>1</v>
      </c>
      <c r="S94" s="19">
        <v>0</v>
      </c>
      <c r="T94" s="19">
        <v>1</v>
      </c>
      <c r="U94" s="19">
        <v>1</v>
      </c>
      <c r="V94" s="19">
        <v>1</v>
      </c>
      <c r="W94" s="19">
        <v>1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</row>
    <row r="95" spans="1:29" s="42" customFormat="1" ht="31.5" customHeight="1" x14ac:dyDescent="0.25">
      <c r="A95" s="77"/>
      <c r="B95" s="20" t="s">
        <v>228</v>
      </c>
      <c r="C95" s="79"/>
      <c r="D95" s="20" t="s">
        <v>228</v>
      </c>
      <c r="E95" s="82"/>
      <c r="F95" s="80"/>
      <c r="G95" s="80"/>
      <c r="H95" s="80"/>
      <c r="I95" s="81"/>
      <c r="J95" s="27">
        <v>0</v>
      </c>
      <c r="K95" s="27">
        <v>1</v>
      </c>
      <c r="L95" s="27">
        <v>1</v>
      </c>
      <c r="M95" s="27">
        <v>1</v>
      </c>
      <c r="N95" s="27">
        <v>1</v>
      </c>
      <c r="O95" s="27">
        <v>1</v>
      </c>
      <c r="P95" s="27">
        <v>1</v>
      </c>
      <c r="Q95" s="27">
        <v>1</v>
      </c>
      <c r="R95" s="27">
        <v>1</v>
      </c>
      <c r="S95" s="27">
        <v>1</v>
      </c>
      <c r="T95" s="27">
        <v>1</v>
      </c>
      <c r="U95" s="27">
        <v>1</v>
      </c>
      <c r="V95" s="27">
        <v>1</v>
      </c>
      <c r="W95" s="27">
        <v>1</v>
      </c>
      <c r="X95" s="27">
        <v>1</v>
      </c>
      <c r="Y95" s="27">
        <v>0</v>
      </c>
      <c r="Z95" s="27">
        <v>1</v>
      </c>
      <c r="AA95" s="27">
        <v>0</v>
      </c>
      <c r="AB95" s="27">
        <v>1</v>
      </c>
      <c r="AC95" s="27">
        <v>1</v>
      </c>
    </row>
    <row r="96" spans="1:29" ht="31.5" customHeight="1" x14ac:dyDescent="0.25">
      <c r="A96" s="77"/>
      <c r="B96" s="18" t="s">
        <v>229</v>
      </c>
      <c r="C96" s="79"/>
      <c r="D96" s="18" t="s">
        <v>229</v>
      </c>
      <c r="E96" s="82"/>
      <c r="F96" s="80"/>
      <c r="G96" s="80"/>
      <c r="H96" s="80"/>
      <c r="I96" s="81"/>
      <c r="J96" s="19">
        <v>1</v>
      </c>
      <c r="K96" s="19">
        <v>1</v>
      </c>
      <c r="L96" s="19">
        <v>1</v>
      </c>
      <c r="M96" s="19">
        <v>1</v>
      </c>
      <c r="N96" s="19">
        <v>1</v>
      </c>
      <c r="O96" s="27">
        <v>1</v>
      </c>
      <c r="P96" s="27">
        <v>1</v>
      </c>
      <c r="Q96" s="19">
        <v>1</v>
      </c>
      <c r="R96" s="19">
        <v>1</v>
      </c>
      <c r="S96" s="19">
        <v>1</v>
      </c>
      <c r="T96" s="19">
        <v>1</v>
      </c>
      <c r="U96" s="19">
        <v>1</v>
      </c>
      <c r="V96" s="19">
        <v>1</v>
      </c>
      <c r="W96" s="19">
        <v>1</v>
      </c>
      <c r="X96" s="19">
        <v>0</v>
      </c>
      <c r="Y96" s="19">
        <v>1</v>
      </c>
      <c r="Z96" s="19">
        <v>0</v>
      </c>
      <c r="AA96" s="19">
        <v>0</v>
      </c>
      <c r="AB96" s="19">
        <v>1</v>
      </c>
      <c r="AC96" s="19">
        <v>0</v>
      </c>
    </row>
    <row r="97" spans="1:29" ht="31.5" customHeight="1" x14ac:dyDescent="0.25">
      <c r="A97" s="77"/>
      <c r="B97" s="18" t="s">
        <v>230</v>
      </c>
      <c r="C97" s="79"/>
      <c r="D97" s="18" t="s">
        <v>230</v>
      </c>
      <c r="E97" s="82"/>
      <c r="F97" s="80"/>
      <c r="G97" s="80"/>
      <c r="H97" s="80"/>
      <c r="I97" s="81"/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27">
        <v>0</v>
      </c>
      <c r="P97" s="27">
        <v>1</v>
      </c>
      <c r="Q97" s="19">
        <v>1</v>
      </c>
      <c r="R97" s="19">
        <v>1</v>
      </c>
      <c r="S97" s="19">
        <v>1</v>
      </c>
      <c r="T97" s="19">
        <v>1</v>
      </c>
      <c r="U97" s="19">
        <v>1</v>
      </c>
      <c r="V97" s="19">
        <v>1</v>
      </c>
      <c r="W97" s="19">
        <v>1</v>
      </c>
      <c r="X97" s="19">
        <v>1</v>
      </c>
      <c r="Y97" s="19">
        <v>1</v>
      </c>
      <c r="Z97" s="19">
        <v>1</v>
      </c>
      <c r="AA97" s="19">
        <v>0</v>
      </c>
      <c r="AB97" s="19">
        <v>1</v>
      </c>
      <c r="AC97" s="19">
        <v>1</v>
      </c>
    </row>
    <row r="98" spans="1:29" s="15" customFormat="1" ht="10.5" x14ac:dyDescent="0.25">
      <c r="A98" s="77"/>
      <c r="B98" s="56"/>
      <c r="C98" s="79"/>
      <c r="D98" s="69" t="s">
        <v>86</v>
      </c>
      <c r="E98" s="69"/>
      <c r="F98" s="69"/>
      <c r="G98" s="69"/>
      <c r="H98" s="11"/>
      <c r="I98" s="12"/>
      <c r="J98" s="11">
        <f>SUM(J92:J97)</f>
        <v>4</v>
      </c>
      <c r="K98" s="11">
        <f t="shared" ref="K98:AC98" si="16">SUM(K92:K97)</f>
        <v>5</v>
      </c>
      <c r="L98" s="11">
        <f t="shared" si="16"/>
        <v>5</v>
      </c>
      <c r="M98" s="11">
        <f t="shared" si="16"/>
        <v>4</v>
      </c>
      <c r="N98" s="11">
        <f t="shared" si="16"/>
        <v>4</v>
      </c>
      <c r="O98" s="101">
        <f t="shared" si="16"/>
        <v>4</v>
      </c>
      <c r="P98" s="101">
        <f t="shared" si="16"/>
        <v>6</v>
      </c>
      <c r="Q98" s="11">
        <f t="shared" si="16"/>
        <v>5</v>
      </c>
      <c r="R98" s="11">
        <f t="shared" si="16"/>
        <v>6</v>
      </c>
      <c r="S98" s="11">
        <f t="shared" si="16"/>
        <v>4</v>
      </c>
      <c r="T98" s="11">
        <f t="shared" si="16"/>
        <v>6</v>
      </c>
      <c r="U98" s="11">
        <f t="shared" si="16"/>
        <v>6</v>
      </c>
      <c r="V98" s="11">
        <f t="shared" si="16"/>
        <v>6</v>
      </c>
      <c r="W98" s="11">
        <f t="shared" si="16"/>
        <v>6</v>
      </c>
      <c r="X98" s="11">
        <f t="shared" si="16"/>
        <v>2</v>
      </c>
      <c r="Y98" s="11">
        <f t="shared" si="16"/>
        <v>2</v>
      </c>
      <c r="Z98" s="11">
        <f t="shared" si="16"/>
        <v>2</v>
      </c>
      <c r="AA98" s="11">
        <f t="shared" si="16"/>
        <v>0</v>
      </c>
      <c r="AB98" s="11">
        <f t="shared" si="16"/>
        <v>3</v>
      </c>
      <c r="AC98" s="11">
        <f t="shared" si="16"/>
        <v>2</v>
      </c>
    </row>
    <row r="99" spans="1:29" s="43" customFormat="1" ht="24" customHeight="1" x14ac:dyDescent="0.25">
      <c r="A99" s="77"/>
      <c r="B99" s="62" t="s">
        <v>231</v>
      </c>
      <c r="C99" s="79"/>
      <c r="D99" s="69" t="s">
        <v>232</v>
      </c>
      <c r="E99" s="69"/>
      <c r="F99" s="69"/>
      <c r="G99" s="11"/>
      <c r="H99" s="11"/>
      <c r="I99" s="12"/>
      <c r="J99" s="11">
        <f>IF(J98&gt;5,100,J98*20)</f>
        <v>80</v>
      </c>
      <c r="K99" s="11">
        <f t="shared" ref="K99:AC99" si="17">IF(K98&gt;5,100,K98*20)</f>
        <v>100</v>
      </c>
      <c r="L99" s="11">
        <f t="shared" si="17"/>
        <v>100</v>
      </c>
      <c r="M99" s="11">
        <f t="shared" si="17"/>
        <v>80</v>
      </c>
      <c r="N99" s="11">
        <f t="shared" si="17"/>
        <v>80</v>
      </c>
      <c r="O99" s="101">
        <f t="shared" si="17"/>
        <v>80</v>
      </c>
      <c r="P99" s="101">
        <f t="shared" si="17"/>
        <v>100</v>
      </c>
      <c r="Q99" s="11">
        <f t="shared" si="17"/>
        <v>100</v>
      </c>
      <c r="R99" s="11">
        <f t="shared" si="17"/>
        <v>100</v>
      </c>
      <c r="S99" s="11">
        <f t="shared" si="17"/>
        <v>80</v>
      </c>
      <c r="T99" s="11">
        <f t="shared" si="17"/>
        <v>100</v>
      </c>
      <c r="U99" s="11">
        <f t="shared" si="17"/>
        <v>100</v>
      </c>
      <c r="V99" s="11">
        <f t="shared" si="17"/>
        <v>100</v>
      </c>
      <c r="W99" s="11">
        <f t="shared" si="17"/>
        <v>100</v>
      </c>
      <c r="X99" s="11">
        <f t="shared" si="17"/>
        <v>40</v>
      </c>
      <c r="Y99" s="11">
        <f t="shared" si="17"/>
        <v>40</v>
      </c>
      <c r="Z99" s="11">
        <f t="shared" si="17"/>
        <v>40</v>
      </c>
      <c r="AA99" s="11">
        <f t="shared" si="17"/>
        <v>0</v>
      </c>
      <c r="AB99" s="11">
        <f t="shared" si="17"/>
        <v>60</v>
      </c>
      <c r="AC99" s="11">
        <f t="shared" si="17"/>
        <v>40</v>
      </c>
    </row>
    <row r="100" spans="1:29" s="2" customFormat="1" ht="56.25" customHeight="1" x14ac:dyDescent="0.25">
      <c r="A100" s="77" t="s">
        <v>233</v>
      </c>
      <c r="B100" s="60" t="s">
        <v>234</v>
      </c>
      <c r="C100" s="78">
        <v>0.3</v>
      </c>
      <c r="D100" s="60" t="s">
        <v>235</v>
      </c>
      <c r="E100" s="59" t="s">
        <v>236</v>
      </c>
      <c r="F100" s="58" t="s">
        <v>69</v>
      </c>
      <c r="G100" s="58" t="s">
        <v>237</v>
      </c>
      <c r="H100" s="58" t="s">
        <v>155</v>
      </c>
      <c r="I100" s="63" t="s">
        <v>238</v>
      </c>
      <c r="J100" s="35">
        <v>95</v>
      </c>
      <c r="K100" s="58">
        <v>193</v>
      </c>
      <c r="L100" s="58">
        <v>46</v>
      </c>
      <c r="M100" s="58">
        <v>61</v>
      </c>
      <c r="N100" s="58">
        <v>132</v>
      </c>
      <c r="O100" s="64">
        <v>68</v>
      </c>
      <c r="P100" s="64">
        <v>1025</v>
      </c>
      <c r="Q100" s="58">
        <v>154</v>
      </c>
      <c r="R100" s="58">
        <v>762</v>
      </c>
      <c r="S100" s="58">
        <v>113</v>
      </c>
      <c r="T100" s="58">
        <v>435</v>
      </c>
      <c r="U100" s="58">
        <v>245</v>
      </c>
      <c r="V100" s="58">
        <v>98</v>
      </c>
      <c r="W100" s="58">
        <v>77</v>
      </c>
      <c r="X100" s="58">
        <v>8</v>
      </c>
      <c r="Y100" s="58">
        <v>25</v>
      </c>
      <c r="Z100" s="58">
        <v>6</v>
      </c>
      <c r="AA100" s="58">
        <v>12</v>
      </c>
      <c r="AB100" s="58">
        <v>32</v>
      </c>
      <c r="AC100" s="58">
        <v>21</v>
      </c>
    </row>
    <row r="101" spans="1:29" s="15" customFormat="1" ht="24" customHeight="1" x14ac:dyDescent="0.25">
      <c r="A101" s="77"/>
      <c r="B101" s="62" t="s">
        <v>239</v>
      </c>
      <c r="C101" s="78"/>
      <c r="D101" s="69" t="s">
        <v>240</v>
      </c>
      <c r="E101" s="69"/>
      <c r="F101" s="69"/>
      <c r="G101" s="69"/>
      <c r="H101" s="11"/>
      <c r="I101" s="12" t="s">
        <v>157</v>
      </c>
      <c r="J101" s="29">
        <f>J100/J$4*100</f>
        <v>100</v>
      </c>
      <c r="K101" s="29">
        <f t="shared" ref="K101:AC101" si="18">K100/K$4*100</f>
        <v>97.474747474747474</v>
      </c>
      <c r="L101" s="29">
        <f t="shared" si="18"/>
        <v>88.461538461538453</v>
      </c>
      <c r="M101" s="29">
        <f t="shared" si="18"/>
        <v>100</v>
      </c>
      <c r="N101" s="29">
        <f t="shared" si="18"/>
        <v>100</v>
      </c>
      <c r="O101" s="102">
        <f t="shared" si="18"/>
        <v>100</v>
      </c>
      <c r="P101" s="102">
        <f t="shared" si="18"/>
        <v>100</v>
      </c>
      <c r="Q101" s="29">
        <f t="shared" si="18"/>
        <v>99.354838709677423</v>
      </c>
      <c r="R101" s="29">
        <f t="shared" si="18"/>
        <v>99.868938401048496</v>
      </c>
      <c r="S101" s="29">
        <f t="shared" si="18"/>
        <v>98.260869565217391</v>
      </c>
      <c r="T101" s="29">
        <f t="shared" si="18"/>
        <v>99.54233409610984</v>
      </c>
      <c r="U101" s="29">
        <f t="shared" si="18"/>
        <v>100</v>
      </c>
      <c r="V101" s="29">
        <f t="shared" si="18"/>
        <v>98.98989898989899</v>
      </c>
      <c r="W101" s="29">
        <f t="shared" si="18"/>
        <v>98.71794871794873</v>
      </c>
      <c r="X101" s="29">
        <f t="shared" si="18"/>
        <v>100</v>
      </c>
      <c r="Y101" s="29">
        <f t="shared" si="18"/>
        <v>96.15384615384616</v>
      </c>
      <c r="Z101" s="29">
        <f t="shared" si="18"/>
        <v>100</v>
      </c>
      <c r="AA101" s="29">
        <f t="shared" si="18"/>
        <v>100</v>
      </c>
      <c r="AB101" s="29">
        <f t="shared" si="18"/>
        <v>100</v>
      </c>
      <c r="AC101" s="29">
        <f t="shared" si="18"/>
        <v>100</v>
      </c>
    </row>
    <row r="102" spans="1:29" s="41" customFormat="1" ht="19.5" customHeight="1" x14ac:dyDescent="0.25">
      <c r="A102" s="70" t="s">
        <v>241</v>
      </c>
      <c r="B102" s="70"/>
      <c r="C102" s="37">
        <v>1</v>
      </c>
      <c r="D102" s="71" t="s">
        <v>242</v>
      </c>
      <c r="E102" s="72"/>
      <c r="F102" s="73"/>
      <c r="G102" s="38" t="s">
        <v>89</v>
      </c>
      <c r="H102" s="38"/>
      <c r="I102" s="39"/>
      <c r="J102" s="40">
        <f>(J90*0.3)+(J99*0.4)+(J101*0.3)</f>
        <v>92</v>
      </c>
      <c r="K102" s="40">
        <f t="shared" ref="K102:AC102" si="19">(K90*0.3)+(K99*0.4)+(K101*0.3)</f>
        <v>93.242424242424249</v>
      </c>
      <c r="L102" s="40">
        <f t="shared" si="19"/>
        <v>96.538461538461533</v>
      </c>
      <c r="M102" s="40">
        <f t="shared" si="19"/>
        <v>92</v>
      </c>
      <c r="N102" s="40">
        <f t="shared" si="19"/>
        <v>92</v>
      </c>
      <c r="O102" s="40">
        <f t="shared" si="19"/>
        <v>92</v>
      </c>
      <c r="P102" s="40">
        <f t="shared" si="19"/>
        <v>100</v>
      </c>
      <c r="Q102" s="40">
        <f t="shared" si="19"/>
        <v>99.806451612903231</v>
      </c>
      <c r="R102" s="40">
        <f t="shared" si="19"/>
        <v>99.960681520314552</v>
      </c>
      <c r="S102" s="40">
        <f t="shared" si="19"/>
        <v>85.478260869565219</v>
      </c>
      <c r="T102" s="40">
        <f t="shared" si="19"/>
        <v>99.862700228832949</v>
      </c>
      <c r="U102" s="40">
        <f t="shared" si="19"/>
        <v>88</v>
      </c>
      <c r="V102" s="40">
        <f t="shared" si="19"/>
        <v>99.696969696969688</v>
      </c>
      <c r="W102" s="40">
        <f t="shared" si="19"/>
        <v>93.615384615384613</v>
      </c>
      <c r="X102" s="40">
        <f t="shared" si="19"/>
        <v>46</v>
      </c>
      <c r="Y102" s="40">
        <f t="shared" si="19"/>
        <v>74.84615384615384</v>
      </c>
      <c r="Z102" s="40">
        <f t="shared" si="19"/>
        <v>46</v>
      </c>
      <c r="AA102" s="40">
        <f t="shared" si="19"/>
        <v>30</v>
      </c>
      <c r="AB102" s="40">
        <f t="shared" si="19"/>
        <v>60</v>
      </c>
      <c r="AC102" s="40">
        <f t="shared" si="19"/>
        <v>46</v>
      </c>
    </row>
    <row r="103" spans="1:29" s="15" customFormat="1" ht="10.5" x14ac:dyDescent="0.25">
      <c r="A103" s="11">
        <v>4</v>
      </c>
      <c r="B103" s="76" t="s">
        <v>243</v>
      </c>
      <c r="C103" s="76"/>
      <c r="D103" s="76"/>
      <c r="E103" s="76"/>
      <c r="F103" s="76"/>
      <c r="G103" s="76"/>
      <c r="H103" s="11"/>
      <c r="I103" s="12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13"/>
      <c r="V103" s="14"/>
      <c r="W103" s="14"/>
      <c r="X103" s="14"/>
      <c r="Y103" s="14"/>
      <c r="Z103" s="14"/>
      <c r="AA103" s="14"/>
      <c r="AB103" s="14"/>
      <c r="AC103" s="14"/>
    </row>
    <row r="104" spans="1:29" ht="51" customHeight="1" x14ac:dyDescent="0.25">
      <c r="A104" s="58" t="s">
        <v>244</v>
      </c>
      <c r="B104" s="59" t="s">
        <v>245</v>
      </c>
      <c r="C104" s="66">
        <v>0.4</v>
      </c>
      <c r="D104" s="33" t="s">
        <v>246</v>
      </c>
      <c r="E104" s="33" t="s">
        <v>247</v>
      </c>
      <c r="F104" s="58" t="s">
        <v>69</v>
      </c>
      <c r="G104" s="58" t="s">
        <v>248</v>
      </c>
      <c r="H104" s="58" t="s">
        <v>155</v>
      </c>
      <c r="I104" s="63" t="s">
        <v>249</v>
      </c>
      <c r="J104" s="32">
        <v>95</v>
      </c>
      <c r="K104" s="32">
        <v>195</v>
      </c>
      <c r="L104" s="32">
        <v>50</v>
      </c>
      <c r="M104" s="32">
        <v>61</v>
      </c>
      <c r="N104" s="32">
        <v>131</v>
      </c>
      <c r="O104" s="103">
        <v>68</v>
      </c>
      <c r="P104" s="103">
        <v>1024</v>
      </c>
      <c r="Q104" s="32">
        <v>155</v>
      </c>
      <c r="R104" s="32">
        <v>762</v>
      </c>
      <c r="S104" s="32">
        <v>114</v>
      </c>
      <c r="T104" s="32">
        <v>436</v>
      </c>
      <c r="U104" s="58">
        <v>244</v>
      </c>
      <c r="V104" s="33">
        <v>98</v>
      </c>
      <c r="W104" s="33">
        <v>77</v>
      </c>
      <c r="X104" s="33">
        <v>8</v>
      </c>
      <c r="Y104" s="33">
        <v>26</v>
      </c>
      <c r="Z104" s="33">
        <v>6</v>
      </c>
      <c r="AA104" s="33">
        <v>12</v>
      </c>
      <c r="AB104" s="33">
        <v>32</v>
      </c>
      <c r="AC104" s="33">
        <v>21</v>
      </c>
    </row>
    <row r="105" spans="1:29" s="15" customFormat="1" ht="33" customHeight="1" x14ac:dyDescent="0.25">
      <c r="A105" s="11"/>
      <c r="B105" s="62" t="s">
        <v>250</v>
      </c>
      <c r="C105" s="31"/>
      <c r="D105" s="69" t="s">
        <v>251</v>
      </c>
      <c r="E105" s="69"/>
      <c r="F105" s="69"/>
      <c r="G105" s="69"/>
      <c r="H105" s="58"/>
      <c r="I105" s="12" t="s">
        <v>157</v>
      </c>
      <c r="J105" s="29">
        <f>J104/J$4*100</f>
        <v>100</v>
      </c>
      <c r="K105" s="29">
        <f t="shared" ref="K105:AC105" si="20">K104/K$4*100</f>
        <v>98.484848484848484</v>
      </c>
      <c r="L105" s="29">
        <f t="shared" si="20"/>
        <v>96.15384615384616</v>
      </c>
      <c r="M105" s="29">
        <f t="shared" si="20"/>
        <v>100</v>
      </c>
      <c r="N105" s="29">
        <f t="shared" si="20"/>
        <v>99.242424242424249</v>
      </c>
      <c r="O105" s="102">
        <f t="shared" si="20"/>
        <v>100</v>
      </c>
      <c r="P105" s="102">
        <f t="shared" si="20"/>
        <v>99.902439024390247</v>
      </c>
      <c r="Q105" s="29">
        <f t="shared" si="20"/>
        <v>100</v>
      </c>
      <c r="R105" s="29">
        <f t="shared" si="20"/>
        <v>99.868938401048496</v>
      </c>
      <c r="S105" s="29">
        <f t="shared" si="20"/>
        <v>99.130434782608702</v>
      </c>
      <c r="T105" s="29">
        <f t="shared" si="20"/>
        <v>99.77116704805492</v>
      </c>
      <c r="U105" s="29">
        <f t="shared" si="20"/>
        <v>99.591836734693871</v>
      </c>
      <c r="V105" s="29">
        <f t="shared" si="20"/>
        <v>98.98989898989899</v>
      </c>
      <c r="W105" s="29">
        <f t="shared" si="20"/>
        <v>98.71794871794873</v>
      </c>
      <c r="X105" s="29">
        <f t="shared" si="20"/>
        <v>100</v>
      </c>
      <c r="Y105" s="29">
        <f t="shared" si="20"/>
        <v>100</v>
      </c>
      <c r="Z105" s="29">
        <f t="shared" si="20"/>
        <v>100</v>
      </c>
      <c r="AA105" s="29">
        <f t="shared" si="20"/>
        <v>100</v>
      </c>
      <c r="AB105" s="29">
        <f t="shared" si="20"/>
        <v>100</v>
      </c>
      <c r="AC105" s="29">
        <f t="shared" si="20"/>
        <v>100</v>
      </c>
    </row>
    <row r="106" spans="1:29" ht="39.75" customHeight="1" x14ac:dyDescent="0.25">
      <c r="A106" s="58" t="s">
        <v>252</v>
      </c>
      <c r="B106" s="59" t="s">
        <v>253</v>
      </c>
      <c r="C106" s="66">
        <v>0.4</v>
      </c>
      <c r="D106" s="33" t="s">
        <v>254</v>
      </c>
      <c r="E106" s="33" t="s">
        <v>255</v>
      </c>
      <c r="F106" s="58" t="s">
        <v>69</v>
      </c>
      <c r="G106" s="58" t="s">
        <v>256</v>
      </c>
      <c r="H106" s="58" t="s">
        <v>155</v>
      </c>
      <c r="I106" s="63" t="s">
        <v>257</v>
      </c>
      <c r="J106" s="35">
        <v>95</v>
      </c>
      <c r="K106" s="35">
        <v>194</v>
      </c>
      <c r="L106" s="35">
        <v>50</v>
      </c>
      <c r="M106" s="35">
        <v>61</v>
      </c>
      <c r="N106" s="35">
        <v>131</v>
      </c>
      <c r="O106" s="105">
        <v>68</v>
      </c>
      <c r="P106" s="105">
        <v>1021</v>
      </c>
      <c r="Q106" s="35">
        <v>155</v>
      </c>
      <c r="R106" s="35">
        <v>762</v>
      </c>
      <c r="S106" s="35">
        <v>114</v>
      </c>
      <c r="T106" s="35">
        <v>435</v>
      </c>
      <c r="U106" s="58">
        <v>244</v>
      </c>
      <c r="V106" s="58">
        <v>97</v>
      </c>
      <c r="W106" s="58">
        <v>77</v>
      </c>
      <c r="X106" s="58">
        <v>8</v>
      </c>
      <c r="Y106" s="58">
        <v>26</v>
      </c>
      <c r="Z106" s="58">
        <v>6</v>
      </c>
      <c r="AA106" s="58">
        <v>12</v>
      </c>
      <c r="AB106" s="58">
        <v>32</v>
      </c>
      <c r="AC106" s="58">
        <v>21</v>
      </c>
    </row>
    <row r="107" spans="1:29" s="15" customFormat="1" ht="21.75" customHeight="1" x14ac:dyDescent="0.25">
      <c r="A107" s="11"/>
      <c r="B107" s="62" t="s">
        <v>258</v>
      </c>
      <c r="C107" s="31"/>
      <c r="D107" s="69" t="s">
        <v>259</v>
      </c>
      <c r="E107" s="69"/>
      <c r="F107" s="69"/>
      <c r="G107" s="69"/>
      <c r="H107" s="58"/>
      <c r="I107" s="12" t="s">
        <v>157</v>
      </c>
      <c r="J107" s="29">
        <f>J106/J$4*100</f>
        <v>100</v>
      </c>
      <c r="K107" s="29">
        <f t="shared" ref="K107:AC107" si="21">K106/K$4*100</f>
        <v>97.979797979797979</v>
      </c>
      <c r="L107" s="29">
        <f t="shared" si="21"/>
        <v>96.15384615384616</v>
      </c>
      <c r="M107" s="29">
        <f t="shared" si="21"/>
        <v>100</v>
      </c>
      <c r="N107" s="29">
        <f t="shared" si="21"/>
        <v>99.242424242424249</v>
      </c>
      <c r="O107" s="102">
        <f t="shared" si="21"/>
        <v>100</v>
      </c>
      <c r="P107" s="102">
        <f t="shared" si="21"/>
        <v>99.609756097560975</v>
      </c>
      <c r="Q107" s="29">
        <f t="shared" si="21"/>
        <v>100</v>
      </c>
      <c r="R107" s="29">
        <f t="shared" si="21"/>
        <v>99.868938401048496</v>
      </c>
      <c r="S107" s="29">
        <f t="shared" si="21"/>
        <v>99.130434782608702</v>
      </c>
      <c r="T107" s="29">
        <f t="shared" si="21"/>
        <v>99.54233409610984</v>
      </c>
      <c r="U107" s="29">
        <f t="shared" si="21"/>
        <v>99.591836734693871</v>
      </c>
      <c r="V107" s="29">
        <f t="shared" si="21"/>
        <v>97.979797979797979</v>
      </c>
      <c r="W107" s="29">
        <f t="shared" si="21"/>
        <v>98.71794871794873</v>
      </c>
      <c r="X107" s="29">
        <f t="shared" si="21"/>
        <v>100</v>
      </c>
      <c r="Y107" s="29">
        <f t="shared" si="21"/>
        <v>100</v>
      </c>
      <c r="Z107" s="29">
        <f t="shared" si="21"/>
        <v>100</v>
      </c>
      <c r="AA107" s="29">
        <f t="shared" si="21"/>
        <v>100</v>
      </c>
      <c r="AB107" s="29">
        <f t="shared" si="21"/>
        <v>100</v>
      </c>
      <c r="AC107" s="29">
        <f t="shared" si="21"/>
        <v>100</v>
      </c>
    </row>
    <row r="108" spans="1:29" ht="43.5" customHeight="1" x14ac:dyDescent="0.25">
      <c r="A108" s="58" t="s">
        <v>260</v>
      </c>
      <c r="B108" s="59" t="s">
        <v>261</v>
      </c>
      <c r="C108" s="66">
        <v>0.2</v>
      </c>
      <c r="D108" s="33" t="s">
        <v>262</v>
      </c>
      <c r="E108" s="33" t="s">
        <v>263</v>
      </c>
      <c r="F108" s="58" t="s">
        <v>69</v>
      </c>
      <c r="G108" s="58" t="s">
        <v>264</v>
      </c>
      <c r="H108" s="58" t="s">
        <v>155</v>
      </c>
      <c r="I108" s="63" t="s">
        <v>265</v>
      </c>
      <c r="J108" s="35">
        <v>95</v>
      </c>
      <c r="K108" s="35">
        <v>193</v>
      </c>
      <c r="L108" s="35">
        <v>50</v>
      </c>
      <c r="M108" s="35">
        <v>60</v>
      </c>
      <c r="N108" s="35">
        <v>132</v>
      </c>
      <c r="O108" s="105">
        <v>68</v>
      </c>
      <c r="P108" s="105">
        <v>1022</v>
      </c>
      <c r="Q108" s="35">
        <v>153</v>
      </c>
      <c r="R108" s="35">
        <v>762</v>
      </c>
      <c r="S108" s="35">
        <v>115</v>
      </c>
      <c r="T108" s="35">
        <v>436</v>
      </c>
      <c r="U108" s="58">
        <v>244</v>
      </c>
      <c r="V108" s="58">
        <v>98</v>
      </c>
      <c r="W108" s="58">
        <v>77</v>
      </c>
      <c r="X108" s="58">
        <v>8</v>
      </c>
      <c r="Y108" s="58">
        <v>26</v>
      </c>
      <c r="Z108" s="58">
        <v>6</v>
      </c>
      <c r="AA108" s="58">
        <v>12</v>
      </c>
      <c r="AB108" s="58">
        <v>32</v>
      </c>
      <c r="AC108" s="58">
        <v>21</v>
      </c>
    </row>
    <row r="109" spans="1:29" s="15" customFormat="1" ht="24.75" customHeight="1" x14ac:dyDescent="0.25">
      <c r="A109" s="11"/>
      <c r="B109" s="62" t="s">
        <v>266</v>
      </c>
      <c r="C109" s="31"/>
      <c r="D109" s="69" t="s">
        <v>267</v>
      </c>
      <c r="E109" s="69"/>
      <c r="F109" s="69"/>
      <c r="G109" s="69"/>
      <c r="H109" s="58"/>
      <c r="I109" s="12" t="s">
        <v>157</v>
      </c>
      <c r="J109" s="29">
        <f>J108/J$4*100</f>
        <v>100</v>
      </c>
      <c r="K109" s="29">
        <f t="shared" ref="K109:AC109" si="22">K108/K$4*100</f>
        <v>97.474747474747474</v>
      </c>
      <c r="L109" s="29">
        <f t="shared" si="22"/>
        <v>96.15384615384616</v>
      </c>
      <c r="M109" s="29">
        <f t="shared" si="22"/>
        <v>98.360655737704917</v>
      </c>
      <c r="N109" s="29">
        <f t="shared" si="22"/>
        <v>100</v>
      </c>
      <c r="O109" s="102">
        <f t="shared" si="22"/>
        <v>100</v>
      </c>
      <c r="P109" s="102">
        <f t="shared" si="22"/>
        <v>99.707317073170728</v>
      </c>
      <c r="Q109" s="29">
        <f t="shared" si="22"/>
        <v>98.709677419354833</v>
      </c>
      <c r="R109" s="29">
        <f t="shared" si="22"/>
        <v>99.868938401048496</v>
      </c>
      <c r="S109" s="29">
        <f t="shared" si="22"/>
        <v>100</v>
      </c>
      <c r="T109" s="29">
        <f t="shared" si="22"/>
        <v>99.77116704805492</v>
      </c>
      <c r="U109" s="29">
        <f t="shared" si="22"/>
        <v>99.591836734693871</v>
      </c>
      <c r="V109" s="29">
        <f t="shared" si="22"/>
        <v>98.98989898989899</v>
      </c>
      <c r="W109" s="29">
        <f t="shared" si="22"/>
        <v>98.71794871794873</v>
      </c>
      <c r="X109" s="29">
        <f t="shared" si="22"/>
        <v>100</v>
      </c>
      <c r="Y109" s="29">
        <f t="shared" si="22"/>
        <v>100</v>
      </c>
      <c r="Z109" s="29">
        <f t="shared" si="22"/>
        <v>100</v>
      </c>
      <c r="AA109" s="29">
        <f t="shared" si="22"/>
        <v>100</v>
      </c>
      <c r="AB109" s="29">
        <f t="shared" si="22"/>
        <v>100</v>
      </c>
      <c r="AC109" s="29">
        <f t="shared" si="22"/>
        <v>100</v>
      </c>
    </row>
    <row r="110" spans="1:29" s="41" customFormat="1" ht="30.75" customHeight="1" x14ac:dyDescent="0.25">
      <c r="A110" s="70" t="s">
        <v>268</v>
      </c>
      <c r="B110" s="70"/>
      <c r="C110" s="37">
        <v>1</v>
      </c>
      <c r="D110" s="71" t="s">
        <v>269</v>
      </c>
      <c r="E110" s="72"/>
      <c r="F110" s="73"/>
      <c r="G110" s="38" t="s">
        <v>89</v>
      </c>
      <c r="H110" s="38"/>
      <c r="I110" s="39"/>
      <c r="J110" s="40">
        <f>(J105*0.4)+(J107*0.4)+(J109*0.2)</f>
        <v>100</v>
      </c>
      <c r="K110" s="40">
        <f t="shared" ref="K110:AC110" si="23">(K105*0.4)+(K107*0.4)+(K109*0.2)</f>
        <v>98.080808080808097</v>
      </c>
      <c r="L110" s="40">
        <f t="shared" si="23"/>
        <v>96.15384615384616</v>
      </c>
      <c r="M110" s="40">
        <f t="shared" si="23"/>
        <v>99.672131147540981</v>
      </c>
      <c r="N110" s="40">
        <f t="shared" si="23"/>
        <v>99.393939393939405</v>
      </c>
      <c r="O110" s="40">
        <f t="shared" si="23"/>
        <v>100</v>
      </c>
      <c r="P110" s="40">
        <f t="shared" si="23"/>
        <v>99.746341463414637</v>
      </c>
      <c r="Q110" s="40">
        <f t="shared" si="23"/>
        <v>99.741935483870975</v>
      </c>
      <c r="R110" s="40">
        <f t="shared" si="23"/>
        <v>99.868938401048496</v>
      </c>
      <c r="S110" s="40">
        <f t="shared" si="23"/>
        <v>99.304347826086968</v>
      </c>
      <c r="T110" s="40">
        <f t="shared" si="23"/>
        <v>99.679633867276891</v>
      </c>
      <c r="U110" s="40">
        <f t="shared" si="23"/>
        <v>99.591836734693885</v>
      </c>
      <c r="V110" s="40">
        <f t="shared" si="23"/>
        <v>98.585858585858603</v>
      </c>
      <c r="W110" s="40">
        <f t="shared" si="23"/>
        <v>98.717948717948744</v>
      </c>
      <c r="X110" s="40">
        <f t="shared" si="23"/>
        <v>100</v>
      </c>
      <c r="Y110" s="40">
        <f t="shared" si="23"/>
        <v>100</v>
      </c>
      <c r="Z110" s="40">
        <f t="shared" si="23"/>
        <v>100</v>
      </c>
      <c r="AA110" s="40">
        <f t="shared" si="23"/>
        <v>100</v>
      </c>
      <c r="AB110" s="40">
        <f t="shared" si="23"/>
        <v>100</v>
      </c>
      <c r="AC110" s="40">
        <f t="shared" si="23"/>
        <v>100</v>
      </c>
    </row>
    <row r="111" spans="1:29" s="15" customFormat="1" ht="10.5" x14ac:dyDescent="0.25">
      <c r="A111" s="11">
        <v>5</v>
      </c>
      <c r="B111" s="76" t="s">
        <v>270</v>
      </c>
      <c r="C111" s="76"/>
      <c r="D111" s="76"/>
      <c r="E111" s="76"/>
      <c r="F111" s="76"/>
      <c r="G111" s="76"/>
      <c r="H111" s="11"/>
      <c r="I111" s="12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13"/>
      <c r="V111" s="14"/>
      <c r="W111" s="14"/>
      <c r="X111" s="14"/>
      <c r="Y111" s="14"/>
      <c r="Z111" s="14"/>
      <c r="AA111" s="14"/>
      <c r="AB111" s="14"/>
      <c r="AC111" s="14"/>
    </row>
    <row r="112" spans="1:29" ht="36" customHeight="1" x14ac:dyDescent="0.25">
      <c r="A112" s="58" t="s">
        <v>271</v>
      </c>
      <c r="B112" s="59" t="s">
        <v>272</v>
      </c>
      <c r="C112" s="66">
        <v>0.3</v>
      </c>
      <c r="D112" s="33" t="s">
        <v>273</v>
      </c>
      <c r="E112" s="33" t="s">
        <v>274</v>
      </c>
      <c r="F112" s="58" t="s">
        <v>69</v>
      </c>
      <c r="G112" s="58" t="s">
        <v>275</v>
      </c>
      <c r="H112" s="58" t="s">
        <v>155</v>
      </c>
      <c r="I112" s="63" t="s">
        <v>276</v>
      </c>
      <c r="J112" s="35">
        <v>95</v>
      </c>
      <c r="K112" s="35">
        <v>195</v>
      </c>
      <c r="L112" s="35">
        <v>52</v>
      </c>
      <c r="M112" s="35">
        <v>61</v>
      </c>
      <c r="N112" s="35">
        <v>132</v>
      </c>
      <c r="O112" s="105">
        <v>67</v>
      </c>
      <c r="P112" s="105">
        <v>1024</v>
      </c>
      <c r="Q112" s="35">
        <v>153</v>
      </c>
      <c r="R112" s="35">
        <v>762</v>
      </c>
      <c r="S112" s="35">
        <v>110</v>
      </c>
      <c r="T112" s="35">
        <v>435</v>
      </c>
      <c r="U112" s="58">
        <v>244</v>
      </c>
      <c r="V112" s="58">
        <v>97</v>
      </c>
      <c r="W112" s="58">
        <v>77</v>
      </c>
      <c r="X112" s="58">
        <v>8</v>
      </c>
      <c r="Y112" s="58">
        <v>25</v>
      </c>
      <c r="Z112" s="58">
        <v>6</v>
      </c>
      <c r="AA112" s="58">
        <v>12</v>
      </c>
      <c r="AB112" s="58">
        <v>32</v>
      </c>
      <c r="AC112" s="58">
        <v>21</v>
      </c>
    </row>
    <row r="113" spans="1:29" s="15" customFormat="1" ht="25.5" customHeight="1" x14ac:dyDescent="0.25">
      <c r="A113" s="11"/>
      <c r="B113" s="62" t="s">
        <v>277</v>
      </c>
      <c r="C113" s="31"/>
      <c r="D113" s="69" t="s">
        <v>278</v>
      </c>
      <c r="E113" s="69"/>
      <c r="F113" s="69"/>
      <c r="G113" s="69"/>
      <c r="H113" s="58"/>
      <c r="I113" s="12" t="s">
        <v>157</v>
      </c>
      <c r="J113" s="29">
        <f>J112/J$4*100</f>
        <v>100</v>
      </c>
      <c r="K113" s="29">
        <f t="shared" ref="K113:AC113" si="24">K112/K$4*100</f>
        <v>98.484848484848484</v>
      </c>
      <c r="L113" s="29">
        <f t="shared" si="24"/>
        <v>100</v>
      </c>
      <c r="M113" s="29">
        <f t="shared" si="24"/>
        <v>100</v>
      </c>
      <c r="N113" s="29">
        <f t="shared" si="24"/>
        <v>100</v>
      </c>
      <c r="O113" s="102">
        <f t="shared" si="24"/>
        <v>98.529411764705884</v>
      </c>
      <c r="P113" s="102">
        <f t="shared" si="24"/>
        <v>99.902439024390247</v>
      </c>
      <c r="Q113" s="29">
        <f t="shared" si="24"/>
        <v>98.709677419354833</v>
      </c>
      <c r="R113" s="29">
        <f t="shared" si="24"/>
        <v>99.868938401048496</v>
      </c>
      <c r="S113" s="29">
        <f t="shared" si="24"/>
        <v>95.652173913043484</v>
      </c>
      <c r="T113" s="29">
        <f t="shared" si="24"/>
        <v>99.54233409610984</v>
      </c>
      <c r="U113" s="29">
        <f t="shared" si="24"/>
        <v>99.591836734693871</v>
      </c>
      <c r="V113" s="29">
        <f t="shared" si="24"/>
        <v>97.979797979797979</v>
      </c>
      <c r="W113" s="29">
        <f t="shared" si="24"/>
        <v>98.71794871794873</v>
      </c>
      <c r="X113" s="29">
        <f t="shared" si="24"/>
        <v>100</v>
      </c>
      <c r="Y113" s="29">
        <f t="shared" si="24"/>
        <v>96.15384615384616</v>
      </c>
      <c r="Z113" s="29">
        <f t="shared" si="24"/>
        <v>100</v>
      </c>
      <c r="AA113" s="29">
        <f t="shared" si="24"/>
        <v>100</v>
      </c>
      <c r="AB113" s="29">
        <f t="shared" si="24"/>
        <v>100</v>
      </c>
      <c r="AC113" s="29">
        <f t="shared" si="24"/>
        <v>100</v>
      </c>
    </row>
    <row r="114" spans="1:29" ht="40.5" customHeight="1" x14ac:dyDescent="0.25">
      <c r="A114" s="58" t="s">
        <v>279</v>
      </c>
      <c r="B114" s="59" t="s">
        <v>280</v>
      </c>
      <c r="C114" s="66">
        <v>0.2</v>
      </c>
      <c r="D114" s="33" t="s">
        <v>281</v>
      </c>
      <c r="E114" s="67" t="s">
        <v>282</v>
      </c>
      <c r="F114" s="58" t="s">
        <v>69</v>
      </c>
      <c r="G114" s="58" t="s">
        <v>283</v>
      </c>
      <c r="H114" s="58" t="s">
        <v>155</v>
      </c>
      <c r="I114" s="63" t="s">
        <v>284</v>
      </c>
      <c r="J114" s="35">
        <v>95</v>
      </c>
      <c r="K114" s="35">
        <v>193</v>
      </c>
      <c r="L114" s="35">
        <v>48</v>
      </c>
      <c r="M114" s="35">
        <v>57</v>
      </c>
      <c r="N114" s="35">
        <v>132</v>
      </c>
      <c r="O114" s="105">
        <v>67</v>
      </c>
      <c r="P114" s="105">
        <v>1025</v>
      </c>
      <c r="Q114" s="35">
        <v>153</v>
      </c>
      <c r="R114" s="35">
        <v>762</v>
      </c>
      <c r="S114" s="35">
        <v>114</v>
      </c>
      <c r="T114" s="35">
        <v>436</v>
      </c>
      <c r="U114" s="58">
        <v>244</v>
      </c>
      <c r="V114" s="58">
        <v>96</v>
      </c>
      <c r="W114" s="58">
        <v>77</v>
      </c>
      <c r="X114" s="58">
        <v>8</v>
      </c>
      <c r="Y114" s="58">
        <v>25</v>
      </c>
      <c r="Z114" s="58">
        <v>6</v>
      </c>
      <c r="AA114" s="58">
        <v>12</v>
      </c>
      <c r="AB114" s="58">
        <v>32</v>
      </c>
      <c r="AC114" s="58">
        <v>21</v>
      </c>
    </row>
    <row r="115" spans="1:29" s="15" customFormat="1" ht="33" customHeight="1" x14ac:dyDescent="0.25">
      <c r="A115" s="11"/>
      <c r="B115" s="62" t="s">
        <v>285</v>
      </c>
      <c r="C115" s="31"/>
      <c r="D115" s="69" t="s">
        <v>286</v>
      </c>
      <c r="E115" s="69"/>
      <c r="F115" s="69"/>
      <c r="G115" s="69"/>
      <c r="H115" s="58"/>
      <c r="I115" s="12" t="s">
        <v>157</v>
      </c>
      <c r="J115" s="29">
        <f>J114/J$4*100</f>
        <v>100</v>
      </c>
      <c r="K115" s="29">
        <f t="shared" ref="K115:AC115" si="25">K114/K$4*100</f>
        <v>97.474747474747474</v>
      </c>
      <c r="L115" s="29">
        <f t="shared" si="25"/>
        <v>92.307692307692307</v>
      </c>
      <c r="M115" s="29">
        <f t="shared" si="25"/>
        <v>93.442622950819683</v>
      </c>
      <c r="N115" s="29">
        <f t="shared" si="25"/>
        <v>100</v>
      </c>
      <c r="O115" s="102">
        <f t="shared" si="25"/>
        <v>98.529411764705884</v>
      </c>
      <c r="P115" s="102">
        <f t="shared" si="25"/>
        <v>100</v>
      </c>
      <c r="Q115" s="29">
        <f t="shared" si="25"/>
        <v>98.709677419354833</v>
      </c>
      <c r="R115" s="29">
        <f t="shared" si="25"/>
        <v>99.868938401048496</v>
      </c>
      <c r="S115" s="29">
        <f t="shared" si="25"/>
        <v>99.130434782608702</v>
      </c>
      <c r="T115" s="29">
        <f t="shared" si="25"/>
        <v>99.77116704805492</v>
      </c>
      <c r="U115" s="29">
        <f t="shared" si="25"/>
        <v>99.591836734693871</v>
      </c>
      <c r="V115" s="29">
        <f t="shared" si="25"/>
        <v>96.969696969696969</v>
      </c>
      <c r="W115" s="29">
        <f t="shared" si="25"/>
        <v>98.71794871794873</v>
      </c>
      <c r="X115" s="29">
        <f t="shared" si="25"/>
        <v>100</v>
      </c>
      <c r="Y115" s="29">
        <f t="shared" si="25"/>
        <v>96.15384615384616</v>
      </c>
      <c r="Z115" s="29">
        <f t="shared" si="25"/>
        <v>100</v>
      </c>
      <c r="AA115" s="29">
        <f t="shared" si="25"/>
        <v>100</v>
      </c>
      <c r="AB115" s="29">
        <f t="shared" si="25"/>
        <v>100</v>
      </c>
      <c r="AC115" s="29">
        <f t="shared" si="25"/>
        <v>100</v>
      </c>
    </row>
    <row r="116" spans="1:29" ht="28.5" customHeight="1" x14ac:dyDescent="0.25">
      <c r="A116" s="58" t="s">
        <v>287</v>
      </c>
      <c r="B116" s="59" t="s">
        <v>288</v>
      </c>
      <c r="C116" s="66">
        <v>0.5</v>
      </c>
      <c r="D116" s="33" t="s">
        <v>289</v>
      </c>
      <c r="E116" s="67" t="s">
        <v>290</v>
      </c>
      <c r="F116" s="58" t="s">
        <v>69</v>
      </c>
      <c r="G116" s="58" t="s">
        <v>291</v>
      </c>
      <c r="H116" s="58" t="s">
        <v>155</v>
      </c>
      <c r="I116" s="63" t="s">
        <v>292</v>
      </c>
      <c r="J116" s="35">
        <v>95</v>
      </c>
      <c r="K116" s="35">
        <v>194</v>
      </c>
      <c r="L116" s="35">
        <v>47</v>
      </c>
      <c r="M116" s="35">
        <v>59</v>
      </c>
      <c r="N116" s="35">
        <v>132</v>
      </c>
      <c r="O116" s="105">
        <v>68</v>
      </c>
      <c r="P116" s="105">
        <v>1023</v>
      </c>
      <c r="Q116" s="35">
        <v>154</v>
      </c>
      <c r="R116" s="35">
        <v>762</v>
      </c>
      <c r="S116" s="35">
        <v>115</v>
      </c>
      <c r="T116" s="35">
        <v>436</v>
      </c>
      <c r="U116" s="58">
        <v>244</v>
      </c>
      <c r="V116" s="58">
        <v>98</v>
      </c>
      <c r="W116" s="58">
        <v>77</v>
      </c>
      <c r="X116" s="58">
        <v>8</v>
      </c>
      <c r="Y116" s="58">
        <v>26</v>
      </c>
      <c r="Z116" s="58">
        <v>6</v>
      </c>
      <c r="AA116" s="58">
        <v>12</v>
      </c>
      <c r="AB116" s="58">
        <v>32</v>
      </c>
      <c r="AC116" s="58">
        <v>21</v>
      </c>
    </row>
    <row r="117" spans="1:29" s="15" customFormat="1" ht="27.75" customHeight="1" x14ac:dyDescent="0.25">
      <c r="A117" s="11"/>
      <c r="B117" s="62" t="s">
        <v>293</v>
      </c>
      <c r="C117" s="31"/>
      <c r="D117" s="69" t="s">
        <v>294</v>
      </c>
      <c r="E117" s="69"/>
      <c r="F117" s="69"/>
      <c r="G117" s="69"/>
      <c r="H117" s="58"/>
      <c r="I117" s="12" t="s">
        <v>157</v>
      </c>
      <c r="J117" s="29">
        <f>J116/J$4*100</f>
        <v>100</v>
      </c>
      <c r="K117" s="29">
        <f t="shared" ref="K117:AC117" si="26">K116/K$4*100</f>
        <v>97.979797979797979</v>
      </c>
      <c r="L117" s="29">
        <f t="shared" si="26"/>
        <v>90.384615384615387</v>
      </c>
      <c r="M117" s="29">
        <f t="shared" si="26"/>
        <v>96.721311475409834</v>
      </c>
      <c r="N117" s="29">
        <f t="shared" si="26"/>
        <v>100</v>
      </c>
      <c r="O117" s="102">
        <f t="shared" si="26"/>
        <v>100</v>
      </c>
      <c r="P117" s="102">
        <f t="shared" si="26"/>
        <v>99.804878048780495</v>
      </c>
      <c r="Q117" s="29">
        <f t="shared" si="26"/>
        <v>99.354838709677423</v>
      </c>
      <c r="R117" s="29">
        <f t="shared" si="26"/>
        <v>99.868938401048496</v>
      </c>
      <c r="S117" s="29">
        <f t="shared" si="26"/>
        <v>100</v>
      </c>
      <c r="T117" s="29">
        <f t="shared" si="26"/>
        <v>99.77116704805492</v>
      </c>
      <c r="U117" s="29">
        <f t="shared" si="26"/>
        <v>99.591836734693871</v>
      </c>
      <c r="V117" s="29">
        <f t="shared" si="26"/>
        <v>98.98989898989899</v>
      </c>
      <c r="W117" s="29">
        <f t="shared" si="26"/>
        <v>98.71794871794873</v>
      </c>
      <c r="X117" s="29">
        <f t="shared" si="26"/>
        <v>100</v>
      </c>
      <c r="Y117" s="29">
        <f t="shared" si="26"/>
        <v>100</v>
      </c>
      <c r="Z117" s="29">
        <f t="shared" si="26"/>
        <v>100</v>
      </c>
      <c r="AA117" s="29">
        <f t="shared" si="26"/>
        <v>100</v>
      </c>
      <c r="AB117" s="29">
        <f t="shared" si="26"/>
        <v>100</v>
      </c>
      <c r="AC117" s="29">
        <f t="shared" si="26"/>
        <v>100</v>
      </c>
    </row>
    <row r="118" spans="1:29" s="41" customFormat="1" ht="18.75" customHeight="1" x14ac:dyDescent="0.25">
      <c r="A118" s="70" t="s">
        <v>295</v>
      </c>
      <c r="B118" s="70"/>
      <c r="C118" s="37">
        <v>1</v>
      </c>
      <c r="D118" s="71" t="s">
        <v>296</v>
      </c>
      <c r="E118" s="72"/>
      <c r="F118" s="73"/>
      <c r="G118" s="38" t="s">
        <v>89</v>
      </c>
      <c r="H118" s="38"/>
      <c r="I118" s="39"/>
      <c r="J118" s="40">
        <f>(J113*0.3)+(J115*0.2)+(J117*0.5)</f>
        <v>100</v>
      </c>
      <c r="K118" s="40">
        <f t="shared" ref="K118:AC118" si="27">(K113*0.3)+(K115*0.2)+(K117*0.5)</f>
        <v>98.030303030303031</v>
      </c>
      <c r="L118" s="40">
        <f t="shared" si="27"/>
        <v>93.65384615384616</v>
      </c>
      <c r="M118" s="40">
        <f t="shared" si="27"/>
        <v>97.049180327868854</v>
      </c>
      <c r="N118" s="40">
        <f t="shared" si="27"/>
        <v>100</v>
      </c>
      <c r="O118" s="40">
        <f t="shared" si="27"/>
        <v>99.264705882352942</v>
      </c>
      <c r="P118" s="40">
        <f t="shared" si="27"/>
        <v>99.873170731707319</v>
      </c>
      <c r="Q118" s="40">
        <f t="shared" si="27"/>
        <v>99.032258064516128</v>
      </c>
      <c r="R118" s="40">
        <f t="shared" si="27"/>
        <v>99.868938401048496</v>
      </c>
      <c r="S118" s="40">
        <f t="shared" si="27"/>
        <v>98.521739130434781</v>
      </c>
      <c r="T118" s="40">
        <f t="shared" si="27"/>
        <v>99.702517162471395</v>
      </c>
      <c r="U118" s="40">
        <f t="shared" si="27"/>
        <v>99.591836734693871</v>
      </c>
      <c r="V118" s="40">
        <f t="shared" si="27"/>
        <v>98.282828282828277</v>
      </c>
      <c r="W118" s="40">
        <f t="shared" si="27"/>
        <v>98.71794871794873</v>
      </c>
      <c r="X118" s="40">
        <f t="shared" si="27"/>
        <v>100</v>
      </c>
      <c r="Y118" s="40">
        <f t="shared" si="27"/>
        <v>98.07692307692308</v>
      </c>
      <c r="Z118" s="40">
        <f t="shared" si="27"/>
        <v>100</v>
      </c>
      <c r="AA118" s="40">
        <f t="shared" si="27"/>
        <v>100</v>
      </c>
      <c r="AB118" s="40">
        <f t="shared" si="27"/>
        <v>100</v>
      </c>
      <c r="AC118" s="40">
        <f t="shared" si="27"/>
        <v>100</v>
      </c>
    </row>
    <row r="119" spans="1:29" s="48" customFormat="1" ht="25.5" customHeight="1" x14ac:dyDescent="0.25">
      <c r="A119" s="74" t="s">
        <v>297</v>
      </c>
      <c r="B119" s="74"/>
      <c r="C119" s="74"/>
      <c r="D119" s="75" t="s">
        <v>298</v>
      </c>
      <c r="E119" s="75"/>
      <c r="F119" s="75"/>
      <c r="G119" s="68" t="s">
        <v>89</v>
      </c>
      <c r="H119" s="45"/>
      <c r="I119" s="46"/>
      <c r="J119" s="47">
        <f>AVERAGE(J64,J81,J102,J110,J118)</f>
        <v>97.30263157894737</v>
      </c>
      <c r="K119" s="47">
        <f t="shared" ref="K119:AC119" si="28">AVERAGE(K64,K81,K102,K110,K118)</f>
        <v>96.702020202020208</v>
      </c>
      <c r="L119" s="47">
        <f t="shared" si="28"/>
        <v>95.165384615384625</v>
      </c>
      <c r="M119" s="47">
        <f t="shared" si="28"/>
        <v>97.328688524590163</v>
      </c>
      <c r="N119" s="47">
        <f t="shared" si="28"/>
        <v>97.607575757575745</v>
      </c>
      <c r="O119" s="47">
        <f>AVERAGE(O64,O81,O102,O110,O118)</f>
        <v>97.955882352941174</v>
      </c>
      <c r="P119" s="47">
        <f t="shared" si="28"/>
        <v>98.694634146341471</v>
      </c>
      <c r="Q119" s="47">
        <f t="shared" si="28"/>
        <v>95.383870967741927</v>
      </c>
      <c r="R119" s="47">
        <f t="shared" si="28"/>
        <v>99.445150720838797</v>
      </c>
      <c r="S119" s="47">
        <f t="shared" si="28"/>
        <v>95.204347826086945</v>
      </c>
      <c r="T119" s="47">
        <f t="shared" si="28"/>
        <v>99.239473684210537</v>
      </c>
      <c r="U119" s="47">
        <f t="shared" si="28"/>
        <v>96.821428571428584</v>
      </c>
      <c r="V119" s="47">
        <f t="shared" si="28"/>
        <v>98.438888888888897</v>
      </c>
      <c r="W119" s="47">
        <f t="shared" si="28"/>
        <v>97.928205128205136</v>
      </c>
      <c r="X119" s="47">
        <f t="shared" si="28"/>
        <v>84</v>
      </c>
      <c r="Y119" s="47">
        <f t="shared" si="28"/>
        <v>83.184615384615384</v>
      </c>
      <c r="Z119" s="47">
        <f t="shared" si="28"/>
        <v>73.01666666666668</v>
      </c>
      <c r="AA119" s="47">
        <f t="shared" si="28"/>
        <v>68</v>
      </c>
      <c r="AB119" s="47">
        <f t="shared" si="28"/>
        <v>87.2</v>
      </c>
      <c r="AC119" s="47">
        <f t="shared" si="28"/>
        <v>87.15</v>
      </c>
    </row>
    <row r="120" spans="1:29" x14ac:dyDescent="0.25">
      <c r="A120" s="1"/>
    </row>
    <row r="123" spans="1:29" x14ac:dyDescent="0.25">
      <c r="N123" s="3"/>
      <c r="O123" s="42"/>
      <c r="P123" s="42"/>
      <c r="Q123" s="3"/>
      <c r="R123" s="3"/>
      <c r="S123" s="3"/>
      <c r="T123" s="3"/>
      <c r="U123" s="3"/>
    </row>
    <row r="124" spans="1:29" x14ac:dyDescent="0.25">
      <c r="N124" s="3"/>
      <c r="O124" s="42"/>
      <c r="P124" s="42"/>
      <c r="Q124" s="3"/>
      <c r="R124" s="3"/>
      <c r="S124" s="3"/>
      <c r="T124" s="3"/>
      <c r="U124" s="3"/>
    </row>
    <row r="125" spans="1:29" x14ac:dyDescent="0.25">
      <c r="N125" s="3"/>
      <c r="O125" s="42"/>
      <c r="P125" s="42"/>
      <c r="Q125" s="3"/>
      <c r="R125" s="3"/>
      <c r="S125" s="3"/>
      <c r="T125" s="3"/>
      <c r="U125" s="3"/>
    </row>
    <row r="126" spans="1:29" x14ac:dyDescent="0.25">
      <c r="N126" s="3"/>
      <c r="O126" s="42"/>
      <c r="P126" s="42"/>
      <c r="Q126" s="3"/>
      <c r="R126" s="3"/>
      <c r="S126" s="3"/>
      <c r="T126" s="3"/>
      <c r="U126" s="3"/>
    </row>
    <row r="127" spans="1:29" x14ac:dyDescent="0.25">
      <c r="N127" s="3"/>
      <c r="O127" s="42"/>
      <c r="P127" s="42"/>
      <c r="Q127" s="3"/>
      <c r="R127" s="3"/>
      <c r="S127" s="3"/>
      <c r="T127" s="3"/>
      <c r="U127" s="3"/>
    </row>
    <row r="128" spans="1:29" x14ac:dyDescent="0.25">
      <c r="N128" s="3"/>
      <c r="O128" s="42"/>
      <c r="P128" s="42"/>
      <c r="Q128" s="3"/>
      <c r="R128" s="3"/>
      <c r="S128" s="3"/>
      <c r="T128" s="3"/>
      <c r="U128" s="3"/>
    </row>
    <row r="129" spans="14:21" x14ac:dyDescent="0.25">
      <c r="N129" s="3"/>
      <c r="O129" s="42"/>
      <c r="P129" s="42"/>
      <c r="Q129" s="3"/>
      <c r="R129" s="3"/>
      <c r="S129" s="3"/>
      <c r="T129" s="3"/>
      <c r="U129" s="3"/>
    </row>
    <row r="130" spans="14:21" x14ac:dyDescent="0.25">
      <c r="N130" s="3"/>
      <c r="O130" s="42"/>
      <c r="P130" s="42"/>
      <c r="Q130" s="3"/>
      <c r="R130" s="3"/>
      <c r="S130" s="3"/>
      <c r="T130" s="3"/>
      <c r="U130" s="3"/>
    </row>
  </sheetData>
  <mergeCells count="141">
    <mergeCell ref="A4:H4"/>
    <mergeCell ref="B5:G5"/>
    <mergeCell ref="A6:A50"/>
    <mergeCell ref="B6:B49"/>
    <mergeCell ref="C6:C49"/>
    <mergeCell ref="D6:D7"/>
    <mergeCell ref="G6:G24"/>
    <mergeCell ref="H6:H24"/>
    <mergeCell ref="D17:F17"/>
    <mergeCell ref="D18:F18"/>
    <mergeCell ref="D34:F34"/>
    <mergeCell ref="D35:F35"/>
    <mergeCell ref="D36:F36"/>
    <mergeCell ref="D37:F37"/>
    <mergeCell ref="D38:F38"/>
    <mergeCell ref="D25:D26"/>
    <mergeCell ref="G25:G48"/>
    <mergeCell ref="H25:H48"/>
    <mergeCell ref="D45:F45"/>
    <mergeCell ref="D46:F46"/>
    <mergeCell ref="D47:F47"/>
    <mergeCell ref="D48:F48"/>
    <mergeCell ref="D49:G49"/>
    <mergeCell ref="D50:G50"/>
    <mergeCell ref="I25:I48"/>
    <mergeCell ref="D27:F27"/>
    <mergeCell ref="D28:F28"/>
    <mergeCell ref="D29:F29"/>
    <mergeCell ref="D30:F30"/>
    <mergeCell ref="D31:F31"/>
    <mergeCell ref="D32:F32"/>
    <mergeCell ref="D19:F19"/>
    <mergeCell ref="D20:F20"/>
    <mergeCell ref="D21:F21"/>
    <mergeCell ref="D22:F22"/>
    <mergeCell ref="D23:F23"/>
    <mergeCell ref="D24:F24"/>
    <mergeCell ref="I6:I24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33:F33"/>
    <mergeCell ref="D39:F39"/>
    <mergeCell ref="D40:F40"/>
    <mergeCell ref="D41:F41"/>
    <mergeCell ref="D42:F42"/>
    <mergeCell ref="D43:F43"/>
    <mergeCell ref="D44:F44"/>
    <mergeCell ref="A51:A58"/>
    <mergeCell ref="C51:C56"/>
    <mergeCell ref="G51:G56"/>
    <mergeCell ref="H51:H56"/>
    <mergeCell ref="I51:I56"/>
    <mergeCell ref="E54:E55"/>
    <mergeCell ref="F54:F55"/>
    <mergeCell ref="D57:G57"/>
    <mergeCell ref="D58:F58"/>
    <mergeCell ref="G59:G62"/>
    <mergeCell ref="H59:H60"/>
    <mergeCell ref="D61:D62"/>
    <mergeCell ref="E61:E62"/>
    <mergeCell ref="F61:F62"/>
    <mergeCell ref="H61:H62"/>
    <mergeCell ref="A59:A63"/>
    <mergeCell ref="B59:B61"/>
    <mergeCell ref="C59:C61"/>
    <mergeCell ref="D59:D60"/>
    <mergeCell ref="E59:E60"/>
    <mergeCell ref="F59:F60"/>
    <mergeCell ref="D63:F63"/>
    <mergeCell ref="H66:H73"/>
    <mergeCell ref="I66:I74"/>
    <mergeCell ref="E69:E73"/>
    <mergeCell ref="F69:F73"/>
    <mergeCell ref="D74:G74"/>
    <mergeCell ref="D75:G75"/>
    <mergeCell ref="A64:B64"/>
    <mergeCell ref="D64:F64"/>
    <mergeCell ref="B65:G65"/>
    <mergeCell ref="A66:A75"/>
    <mergeCell ref="B66:B73"/>
    <mergeCell ref="C66:C73"/>
    <mergeCell ref="G66:G73"/>
    <mergeCell ref="G76:G77"/>
    <mergeCell ref="H76:H77"/>
    <mergeCell ref="D78:G78"/>
    <mergeCell ref="A79:A80"/>
    <mergeCell ref="D80:F80"/>
    <mergeCell ref="A81:B81"/>
    <mergeCell ref="D81:F81"/>
    <mergeCell ref="A76:A78"/>
    <mergeCell ref="B76:B77"/>
    <mergeCell ref="C76:C77"/>
    <mergeCell ref="D76:D77"/>
    <mergeCell ref="E76:E77"/>
    <mergeCell ref="F76:F77"/>
    <mergeCell ref="H91:H97"/>
    <mergeCell ref="I91:I97"/>
    <mergeCell ref="E94:E97"/>
    <mergeCell ref="F94:F97"/>
    <mergeCell ref="G94:G97"/>
    <mergeCell ref="D98:G98"/>
    <mergeCell ref="D99:F99"/>
    <mergeCell ref="B82:G82"/>
    <mergeCell ref="A83:A90"/>
    <mergeCell ref="C83:C88"/>
    <mergeCell ref="G83:G88"/>
    <mergeCell ref="H83:H88"/>
    <mergeCell ref="I83:I88"/>
    <mergeCell ref="E86:E88"/>
    <mergeCell ref="F86:F88"/>
    <mergeCell ref="D89:G89"/>
    <mergeCell ref="D90:F90"/>
    <mergeCell ref="A100:A101"/>
    <mergeCell ref="C100:C101"/>
    <mergeCell ref="D101:G101"/>
    <mergeCell ref="A102:B102"/>
    <mergeCell ref="D102:F102"/>
    <mergeCell ref="B103:G103"/>
    <mergeCell ref="A91:A99"/>
    <mergeCell ref="C91:C99"/>
    <mergeCell ref="G91:G93"/>
    <mergeCell ref="D113:G113"/>
    <mergeCell ref="D115:G115"/>
    <mergeCell ref="D117:G117"/>
    <mergeCell ref="A118:B118"/>
    <mergeCell ref="D118:F118"/>
    <mergeCell ref="A119:C119"/>
    <mergeCell ref="D119:F119"/>
    <mergeCell ref="D105:G105"/>
    <mergeCell ref="D107:G107"/>
    <mergeCell ref="D109:G109"/>
    <mergeCell ref="A110:B110"/>
    <mergeCell ref="D110:F110"/>
    <mergeCell ref="B111:G111"/>
  </mergeCells>
  <hyperlinks>
    <hyperlink ref="AB27" r:id="rId1"/>
    <hyperlink ref="R27" r:id="rId2"/>
    <hyperlink ref="K27" r:id="rId3"/>
    <hyperlink ref="N27" r:id="rId4"/>
    <hyperlink ref="L27" r:id="rId5"/>
    <hyperlink ref="U27" r:id="rId6"/>
    <hyperlink ref="W27" r:id="rId7"/>
    <hyperlink ref="P27" r:id="rId8"/>
    <hyperlink ref="M27" r:id="rId9"/>
    <hyperlink ref="T27" r:id="rId10"/>
    <hyperlink ref="Q27" r:id="rId11"/>
    <hyperlink ref="S27" r:id="rId12"/>
    <hyperlink ref="V27" r:id="rId13"/>
    <hyperlink ref="O27" r:id="rId14"/>
    <hyperlink ref="X27" r:id="rId15"/>
    <hyperlink ref="Y27" r:id="rId16"/>
    <hyperlink ref="Z27" r:id="rId17"/>
    <hyperlink ref="J27" r:id="rId18"/>
    <hyperlink ref="AC27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3"/>
  <sheetViews>
    <sheetView workbookViewId="0">
      <selection activeCell="B3" sqref="B3"/>
    </sheetView>
  </sheetViews>
  <sheetFormatPr defaultRowHeight="15" x14ac:dyDescent="0.25"/>
  <cols>
    <col min="2" max="2" width="6.5703125" customWidth="1"/>
    <col min="3" max="3" width="45.7109375" customWidth="1"/>
    <col min="4" max="4" width="8" customWidth="1"/>
  </cols>
  <sheetData>
    <row r="3" spans="2:4" x14ac:dyDescent="0.25">
      <c r="B3" s="49" t="s">
        <v>299</v>
      </c>
      <c r="C3" s="50" t="s">
        <v>300</v>
      </c>
      <c r="D3" s="49" t="s">
        <v>301</v>
      </c>
    </row>
    <row r="4" spans="2:4" ht="31.5" customHeight="1" x14ac:dyDescent="0.25">
      <c r="B4" s="49">
        <v>1</v>
      </c>
      <c r="C4" s="51" t="s">
        <v>17</v>
      </c>
      <c r="D4" s="52">
        <v>99.445150720838797</v>
      </c>
    </row>
    <row r="5" spans="2:4" ht="31.5" customHeight="1" x14ac:dyDescent="0.25">
      <c r="B5" s="49">
        <v>2</v>
      </c>
      <c r="C5" s="51" t="s">
        <v>19</v>
      </c>
      <c r="D5" s="52">
        <v>99.239473684210537</v>
      </c>
    </row>
    <row r="6" spans="2:4" ht="31.5" customHeight="1" x14ac:dyDescent="0.25">
      <c r="B6" s="49">
        <v>3</v>
      </c>
      <c r="C6" s="51" t="s">
        <v>15</v>
      </c>
      <c r="D6" s="52">
        <v>98.694634146341471</v>
      </c>
    </row>
    <row r="7" spans="2:4" ht="31.5" customHeight="1" x14ac:dyDescent="0.25">
      <c r="B7" s="49">
        <v>4</v>
      </c>
      <c r="C7" s="51" t="s">
        <v>21</v>
      </c>
      <c r="D7" s="52">
        <v>98.438888888888897</v>
      </c>
    </row>
    <row r="8" spans="2:4" ht="31.5" customHeight="1" x14ac:dyDescent="0.25">
      <c r="B8" s="49">
        <v>5</v>
      </c>
      <c r="C8" s="51" t="s">
        <v>14</v>
      </c>
      <c r="D8" s="52">
        <v>97.955882352941174</v>
      </c>
    </row>
    <row r="9" spans="2:4" ht="31.5" customHeight="1" x14ac:dyDescent="0.25">
      <c r="B9" s="49">
        <v>6</v>
      </c>
      <c r="C9" s="51" t="s">
        <v>22</v>
      </c>
      <c r="D9" s="52">
        <v>97.928205128205136</v>
      </c>
    </row>
    <row r="10" spans="2:4" ht="31.5" customHeight="1" x14ac:dyDescent="0.25">
      <c r="B10" s="49">
        <v>7</v>
      </c>
      <c r="C10" s="51" t="s">
        <v>13</v>
      </c>
      <c r="D10" s="52">
        <v>97.607575757575745</v>
      </c>
    </row>
    <row r="11" spans="2:4" ht="31.5" customHeight="1" x14ac:dyDescent="0.25">
      <c r="B11" s="53" t="s">
        <v>302</v>
      </c>
      <c r="C11" s="51" t="s">
        <v>12</v>
      </c>
      <c r="D11" s="52">
        <v>97.328688524590163</v>
      </c>
    </row>
    <row r="12" spans="2:4" ht="31.5" customHeight="1" x14ac:dyDescent="0.25">
      <c r="B12" s="53" t="s">
        <v>302</v>
      </c>
      <c r="C12" s="54" t="s">
        <v>9</v>
      </c>
      <c r="D12" s="55">
        <v>97.30263157894737</v>
      </c>
    </row>
    <row r="13" spans="2:4" ht="31.5" customHeight="1" x14ac:dyDescent="0.25">
      <c r="B13" s="53" t="s">
        <v>47</v>
      </c>
      <c r="C13" s="51" t="s">
        <v>20</v>
      </c>
      <c r="D13" s="52">
        <v>96.821428571428584</v>
      </c>
    </row>
    <row r="14" spans="2:4" ht="31.5" customHeight="1" x14ac:dyDescent="0.25">
      <c r="B14" s="53" t="s">
        <v>48</v>
      </c>
      <c r="C14" s="51" t="s">
        <v>10</v>
      </c>
      <c r="D14" s="52">
        <v>96.702020202020208</v>
      </c>
    </row>
    <row r="15" spans="2:4" ht="31.5" customHeight="1" x14ac:dyDescent="0.25">
      <c r="B15" s="53" t="s">
        <v>49</v>
      </c>
      <c r="C15" s="51" t="s">
        <v>16</v>
      </c>
      <c r="D15" s="52">
        <v>95.383870967741927</v>
      </c>
    </row>
    <row r="16" spans="2:4" ht="31.5" customHeight="1" x14ac:dyDescent="0.25">
      <c r="B16" s="53" t="s">
        <v>303</v>
      </c>
      <c r="C16" s="51" t="s">
        <v>18</v>
      </c>
      <c r="D16" s="52">
        <v>95.204347826086945</v>
      </c>
    </row>
    <row r="17" spans="2:4" ht="31.5" customHeight="1" x14ac:dyDescent="0.25">
      <c r="B17" s="53" t="s">
        <v>303</v>
      </c>
      <c r="C17" s="51" t="s">
        <v>11</v>
      </c>
      <c r="D17" s="52">
        <v>95.165384615384625</v>
      </c>
    </row>
    <row r="18" spans="2:4" ht="31.5" customHeight="1" x14ac:dyDescent="0.25">
      <c r="B18" s="53" t="s">
        <v>304</v>
      </c>
      <c r="C18" s="51" t="s">
        <v>27</v>
      </c>
      <c r="D18" s="52">
        <v>87.2</v>
      </c>
    </row>
    <row r="19" spans="2:4" ht="31.5" customHeight="1" x14ac:dyDescent="0.25">
      <c r="B19" s="53" t="s">
        <v>304</v>
      </c>
      <c r="C19" s="51" t="s">
        <v>28</v>
      </c>
      <c r="D19" s="52">
        <v>87.15</v>
      </c>
    </row>
    <row r="20" spans="2:4" ht="31.5" customHeight="1" x14ac:dyDescent="0.25">
      <c r="B20" s="53" t="s">
        <v>54</v>
      </c>
      <c r="C20" s="51" t="s">
        <v>23</v>
      </c>
      <c r="D20" s="52">
        <v>84</v>
      </c>
    </row>
    <row r="21" spans="2:4" ht="31.5" customHeight="1" x14ac:dyDescent="0.25">
      <c r="B21" s="53" t="s">
        <v>55</v>
      </c>
      <c r="C21" s="51" t="s">
        <v>24</v>
      </c>
      <c r="D21" s="52">
        <v>83.184615384615384</v>
      </c>
    </row>
    <row r="22" spans="2:4" ht="31.5" customHeight="1" x14ac:dyDescent="0.25">
      <c r="B22" s="53" t="s">
        <v>56</v>
      </c>
      <c r="C22" s="51" t="s">
        <v>25</v>
      </c>
      <c r="D22" s="52">
        <v>73.01666666666668</v>
      </c>
    </row>
    <row r="23" spans="2:4" ht="31.5" customHeight="1" x14ac:dyDescent="0.25">
      <c r="B23" s="53" t="s">
        <v>57</v>
      </c>
      <c r="C23" s="51" t="s">
        <v>26</v>
      </c>
      <c r="D23" s="52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НОК</vt:lpstr>
      <vt:lpstr>Рейтинг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2020-12-17T14:39:05Z</dcterms:created>
  <dcterms:modified xsi:type="dcterms:W3CDTF">2021-01-05T16:53:40Z</dcterms:modified>
</cp:coreProperties>
</file>